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360" windowHeight="8670" activeTab="0"/>
  </bookViews>
  <sheets>
    <sheet name="首頁-試算區" sheetId="1" r:id="rId1"/>
    <sheet name="基本資料建檔區" sheetId="2" r:id="rId2"/>
  </sheets>
  <definedNames/>
  <calcPr fullCalcOnLoad="1"/>
</workbook>
</file>

<file path=xl/comments1.xml><?xml version="1.0" encoding="utf-8"?>
<comments xmlns="http://schemas.openxmlformats.org/spreadsheetml/2006/main">
  <authors>
    <author>kau</author>
  </authors>
  <commentList>
    <comment ref="L16" authorId="0">
      <text>
        <r>
          <rPr>
            <sz val="9"/>
            <rFont val="新細明體"/>
            <family val="1"/>
          </rPr>
          <t>主授+配授1之全部應授節數</t>
        </r>
      </text>
    </comment>
    <comment ref="L8" authorId="0">
      <text>
        <r>
          <rPr>
            <sz val="9"/>
            <rFont val="新細明體"/>
            <family val="1"/>
          </rPr>
          <t>兼職減課節數</t>
        </r>
      </text>
    </comment>
    <comment ref="L10" authorId="0">
      <text>
        <r>
          <rPr>
            <sz val="9"/>
            <rFont val="新細明體"/>
            <family val="1"/>
          </rPr>
          <t>合計全部減課節數</t>
        </r>
      </text>
    </comment>
    <comment ref="L17" authorId="0">
      <text>
        <r>
          <rPr>
            <sz val="9"/>
            <rFont val="新細明體"/>
            <family val="1"/>
          </rPr>
          <t>主授+配授1之實際節數</t>
        </r>
      </text>
    </comment>
  </commentList>
</comments>
</file>

<file path=xl/sharedStrings.xml><?xml version="1.0" encoding="utf-8"?>
<sst xmlns="http://schemas.openxmlformats.org/spreadsheetml/2006/main" count="112" uniqueCount="92">
  <si>
    <t>本校教師任課基本時數及依規定減授時數基本資料區</t>
  </si>
  <si>
    <t>國中部各領域授課時數上限及兼職減授時數</t>
  </si>
  <si>
    <t>共同項目</t>
  </si>
  <si>
    <t>學習領域</t>
  </si>
  <si>
    <t>專任教
師時數</t>
  </si>
  <si>
    <t>兼導師
時數</t>
  </si>
  <si>
    <t>兼行政以外職務之減授</t>
  </si>
  <si>
    <t>兼任行政授課時數</t>
  </si>
  <si>
    <t>協助行政之減授</t>
  </si>
  <si>
    <t>兼職種類</t>
  </si>
  <si>
    <t>時數</t>
  </si>
  <si>
    <t>職務</t>
  </si>
  <si>
    <t>協助種類</t>
  </si>
  <si>
    <t>語文領域-國文</t>
  </si>
  <si>
    <t>主任</t>
  </si>
  <si>
    <t>國中領域召集人</t>
  </si>
  <si>
    <t>語文領域-英文</t>
  </si>
  <si>
    <t>組長(1)</t>
  </si>
  <si>
    <t>數學領域</t>
  </si>
  <si>
    <t>組長(2)</t>
  </si>
  <si>
    <t>副組長</t>
  </si>
  <si>
    <t>社會領域</t>
  </si>
  <si>
    <t>補校主任</t>
  </si>
  <si>
    <t>健康與體育領域</t>
  </si>
  <si>
    <t>補校組長</t>
  </si>
  <si>
    <t>職校科主任(1)</t>
  </si>
  <si>
    <t>職校科主任(2)</t>
  </si>
  <si>
    <t>【兼行政說明】</t>
  </si>
  <si>
    <t>高中部各領域授課時數上限及兼職減授時數</t>
  </si>
  <si>
    <r>
      <t>1. 組長(1)：
　</t>
    </r>
    <r>
      <rPr>
        <sz val="10"/>
        <color indexed="54"/>
        <rFont val="新細明體"/>
        <family val="1"/>
      </rPr>
      <t>指不含組長(2)之編
　制內各處室組長</t>
    </r>
    <r>
      <rPr>
        <sz val="10"/>
        <color indexed="16"/>
        <rFont val="新細明體"/>
        <family val="1"/>
      </rPr>
      <t xml:space="preserve">
2. 組長(2)：
　</t>
    </r>
    <r>
      <rPr>
        <sz val="10"/>
        <color indexed="54"/>
        <rFont val="新細明體"/>
        <family val="1"/>
      </rPr>
      <t>指教學、註冊、
　訓育及生活輔導
　組長</t>
    </r>
    <r>
      <rPr>
        <sz val="10"/>
        <color indexed="16"/>
        <rFont val="新細明體"/>
        <family val="1"/>
      </rPr>
      <t xml:space="preserve">
3. 職校科主任(1)：
　</t>
    </r>
    <r>
      <rPr>
        <sz val="10"/>
        <color indexed="54"/>
        <rFont val="新細明體"/>
        <family val="1"/>
      </rPr>
      <t>指工農類、商業類
　資料處理、海事類
　輪機、水產食品等
　科之科主任</t>
    </r>
    <r>
      <rPr>
        <sz val="10"/>
        <color indexed="16"/>
        <rFont val="新細明體"/>
        <family val="1"/>
      </rPr>
      <t xml:space="preserve">
4. 職校科主任(2)：
</t>
    </r>
    <r>
      <rPr>
        <sz val="10"/>
        <color indexed="54"/>
        <rFont val="新細明體"/>
        <family val="1"/>
      </rPr>
      <t>　指職校科主任(1)以
　外之各群科主任</t>
    </r>
  </si>
  <si>
    <t>童軍團團長</t>
  </si>
  <si>
    <t>自然領域</t>
  </si>
  <si>
    <t>藝術領域</t>
  </si>
  <si>
    <t>生活領域</t>
  </si>
  <si>
    <t>生活領域之計算機概論</t>
  </si>
  <si>
    <t>國防通識</t>
  </si>
  <si>
    <t>職業專業科目</t>
  </si>
  <si>
    <t>職業學校各群組實習科目</t>
  </si>
  <si>
    <t>藝術才能班(音樂,美術,舞蹈),體育班</t>
  </si>
  <si>
    <t>選修科目:生命教育,生涯規劃,其他類</t>
  </si>
  <si>
    <t>主授科目
及
基本資料</t>
  </si>
  <si>
    <t>主授科目：</t>
  </si>
  <si>
    <t>行政外其他兼職：</t>
  </si>
  <si>
    <t>得減授時數：</t>
  </si>
  <si>
    <t>協助行政：</t>
  </si>
  <si>
    <r>
      <t>本科實際授課時數</t>
    </r>
    <r>
      <rPr>
        <sz val="10"/>
        <color indexed="20"/>
        <rFont val="新細明體"/>
        <family val="1"/>
      </rPr>
      <t xml:space="preserve"> (B)</t>
    </r>
  </si>
  <si>
    <t>第２配授
科目</t>
  </si>
  <si>
    <t>科別：</t>
  </si>
  <si>
    <t>基本授課時數：</t>
  </si>
  <si>
    <t>折算後，第二配授科目應授課之時數 (C)</t>
  </si>
  <si>
    <t>第３配授
科目</t>
  </si>
  <si>
    <t>折算後，第三配授科目應授課之時數 (E)</t>
  </si>
  <si>
    <t>分析</t>
  </si>
  <si>
    <t>同主授科目身分</t>
  </si>
  <si>
    <t>技藝班帶隊教師</t>
  </si>
  <si>
    <t>→ 須與配授科目對應，如國中科別，應選國中身分</t>
  </si>
  <si>
    <t>請選擇</t>
  </si>
  <si>
    <t>無</t>
  </si>
  <si>
    <t>綜合相關身分後，本科應授之基本時數 (A)</t>
  </si>
  <si>
    <t>對應身分基準：</t>
  </si>
  <si>
    <t>　依臺北縣政府94.08.30北府教學字第0940603197號函規定：配授課程節數 = 
　配授科目標準時數 ×（主授科目標準時數－主授科目實際編排時數）÷ 主授科目標準時數</t>
  </si>
  <si>
    <t>第二配授科目實際授課時數 (D)</t>
  </si>
  <si>
    <t xml:space="preserve">第三配授科目實際授課時數 (F) </t>
  </si>
  <si>
    <t>主授科目之基本授課時數：</t>
  </si>
  <si>
    <t>導師</t>
  </si>
  <si>
    <t>主任</t>
  </si>
  <si>
    <t>組長(1)</t>
  </si>
  <si>
    <t>組長(2)</t>
  </si>
  <si>
    <t>副組長</t>
  </si>
  <si>
    <t>兼職身分：</t>
  </si>
  <si>
    <t>無 (專任教師)</t>
  </si>
  <si>
    <t>依兼職身分之基本授課時數：</t>
  </si>
  <si>
    <t>社會領域</t>
  </si>
  <si>
    <t>特教</t>
  </si>
  <si>
    <t>語文領域-英文</t>
  </si>
  <si>
    <t>數學領域</t>
  </si>
  <si>
    <t>自然與生活科技領域</t>
  </si>
  <si>
    <t>健康與體育領域</t>
  </si>
  <si>
    <t>藝術與人文領域</t>
  </si>
  <si>
    <t>綜合活動領域</t>
  </si>
  <si>
    <t>國中級導教師</t>
  </si>
  <si>
    <t>國中輔導教師</t>
  </si>
  <si>
    <t>秘書</t>
  </si>
  <si>
    <t>合計應授課基本時數  (B) + (C) 或 (B) + (D) + (E)  = (G)：</t>
  </si>
  <si>
    <t>實際授課總時數 (B) + (D) + (F) = (H)：</t>
  </si>
  <si>
    <t>超鐘點 (H) - (G) ：</t>
  </si>
  <si>
    <t>【程式設計：臺北市立螢橋國民中學人事室 高明賢 kau0914@ms23.hinet.net】</t>
  </si>
  <si>
    <t>國中、高中（含完全中學）配授科目應授時數簡易計算程式（102.9.1）</t>
  </si>
  <si>
    <t>助理</t>
  </si>
  <si>
    <t>特教(國中)</t>
  </si>
  <si>
    <t>無 (專任教師)</t>
  </si>
  <si>
    <t>自然與生活科技領域(國中)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</si>
</sst>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&quot;月&quot;d&quot;日&quot;"/>
  </numFmts>
  <fonts count="72">
    <font>
      <sz val="12"/>
      <name val="新細明體"/>
      <family val="1"/>
    </font>
    <font>
      <sz val="14"/>
      <color indexed="10"/>
      <name val="標楷體"/>
      <family val="4"/>
    </font>
    <font>
      <sz val="9"/>
      <name val="新細明體"/>
      <family val="1"/>
    </font>
    <font>
      <sz val="10"/>
      <name val="新細明體"/>
      <family val="1"/>
    </font>
    <font>
      <sz val="12"/>
      <color indexed="9"/>
      <name val="標楷體"/>
      <family val="4"/>
    </font>
    <font>
      <b/>
      <sz val="12"/>
      <color indexed="9"/>
      <name val="標楷體"/>
      <family val="4"/>
    </font>
    <font>
      <sz val="10"/>
      <color indexed="8"/>
      <name val="新細明體"/>
      <family val="1"/>
    </font>
    <font>
      <sz val="10"/>
      <color indexed="57"/>
      <name val="新細明體"/>
      <family val="1"/>
    </font>
    <font>
      <sz val="12"/>
      <color indexed="57"/>
      <name val="新細明體"/>
      <family val="1"/>
    </font>
    <font>
      <sz val="10"/>
      <color indexed="16"/>
      <name val="新細明體"/>
      <family val="1"/>
    </font>
    <font>
      <sz val="10"/>
      <color indexed="54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0"/>
      <color indexed="10"/>
      <name val="新細明體"/>
      <family val="1"/>
    </font>
    <font>
      <sz val="10"/>
      <color indexed="9"/>
      <name val="新細明體"/>
      <family val="1"/>
    </font>
    <font>
      <sz val="10"/>
      <color indexed="12"/>
      <name val="新細明體"/>
      <family val="1"/>
    </font>
    <font>
      <sz val="12"/>
      <color indexed="20"/>
      <name val="標楷體"/>
      <family val="4"/>
    </font>
    <font>
      <sz val="10"/>
      <color indexed="20"/>
      <name val="新細明體"/>
      <family val="1"/>
    </font>
    <font>
      <sz val="10"/>
      <color indexed="13"/>
      <name val="新細明體"/>
      <family val="1"/>
    </font>
    <font>
      <sz val="9"/>
      <color indexed="16"/>
      <name val="新細明體"/>
      <family val="1"/>
    </font>
    <font>
      <sz val="12"/>
      <color indexed="12"/>
      <name val="標楷體"/>
      <family val="4"/>
    </font>
    <font>
      <u val="single"/>
      <sz val="12"/>
      <color indexed="36"/>
      <name val="新細明體"/>
      <family val="1"/>
    </font>
    <font>
      <sz val="12"/>
      <color indexed="54"/>
      <name val="新細明體"/>
      <family val="1"/>
    </font>
    <font>
      <sz val="10"/>
      <color indexed="43"/>
      <name val="新細明體"/>
      <family val="1"/>
    </font>
    <font>
      <sz val="9"/>
      <color indexed="42"/>
      <name val="新細明體"/>
      <family val="1"/>
    </font>
    <font>
      <sz val="9"/>
      <color indexed="43"/>
      <name val="新細明體"/>
      <family val="1"/>
    </font>
    <font>
      <sz val="10"/>
      <color indexed="42"/>
      <name val="新細明體"/>
      <family val="1"/>
    </font>
    <font>
      <sz val="12"/>
      <color indexed="12"/>
      <name val="新細明體"/>
      <family val="1"/>
    </font>
    <font>
      <sz val="13"/>
      <color indexed="12"/>
      <name val="標楷體"/>
      <family val="4"/>
    </font>
    <font>
      <b/>
      <sz val="13"/>
      <color indexed="12"/>
      <name val="新細明體"/>
      <family val="1"/>
    </font>
    <font>
      <sz val="13"/>
      <color indexed="12"/>
      <name val="新細明體"/>
      <family val="1"/>
    </font>
    <font>
      <b/>
      <sz val="13"/>
      <color indexed="10"/>
      <name val="新細明體"/>
      <family val="1"/>
    </font>
    <font>
      <sz val="13"/>
      <color indexed="10"/>
      <name val="新細明體"/>
      <family val="1"/>
    </font>
    <font>
      <b/>
      <sz val="13"/>
      <name val="新細明體"/>
      <family val="1"/>
    </font>
    <font>
      <sz val="13"/>
      <name val="新細明體"/>
      <family val="1"/>
    </font>
    <font>
      <sz val="6"/>
      <color indexed="12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46"/>
        <bgColor indexed="9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ck">
        <color indexed="46"/>
      </left>
      <right>
        <color indexed="63"/>
      </right>
      <top style="thick">
        <color indexed="46"/>
      </top>
      <bottom style="thick">
        <color indexed="46"/>
      </bottom>
    </border>
    <border>
      <left>
        <color indexed="63"/>
      </left>
      <right>
        <color indexed="63"/>
      </right>
      <top style="thick">
        <color indexed="46"/>
      </top>
      <bottom style="thick">
        <color indexed="46"/>
      </bottom>
    </border>
    <border>
      <left>
        <color indexed="63"/>
      </left>
      <right style="thick">
        <color indexed="46"/>
      </right>
      <top style="thick">
        <color indexed="46"/>
      </top>
      <bottom style="thick">
        <color indexed="4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46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216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horizontal="centerContinuous" vertical="center"/>
      <protection hidden="1"/>
    </xf>
    <xf numFmtId="0" fontId="4" fillId="34" borderId="11" xfId="0" applyFont="1" applyFill="1" applyBorder="1" applyAlignment="1" applyProtection="1">
      <alignment horizontal="centerContinuous" vertical="center"/>
      <protection hidden="1"/>
    </xf>
    <xf numFmtId="0" fontId="4" fillId="34" borderId="12" xfId="0" applyFont="1" applyFill="1" applyBorder="1" applyAlignment="1" applyProtection="1">
      <alignment horizontal="centerContinuous" vertical="center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3" fillId="35" borderId="14" xfId="0" applyFont="1" applyFill="1" applyBorder="1" applyAlignment="1" applyProtection="1">
      <alignment horizontal="center" vertical="center"/>
      <protection hidden="1"/>
    </xf>
    <xf numFmtId="0" fontId="3" fillId="35" borderId="15" xfId="0" applyFont="1" applyFill="1" applyBorder="1" applyAlignment="1" applyProtection="1">
      <alignment horizontal="center" vertical="center"/>
      <protection hidden="1"/>
    </xf>
    <xf numFmtId="0" fontId="3" fillId="36" borderId="14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6" borderId="16" xfId="0" applyFont="1" applyFill="1" applyBorder="1" applyAlignment="1" applyProtection="1">
      <alignment horizontal="center" vertical="center" wrapText="1"/>
      <protection hidden="1"/>
    </xf>
    <xf numFmtId="0" fontId="2" fillId="36" borderId="17" xfId="0" applyFont="1" applyFill="1" applyBorder="1" applyAlignment="1" applyProtection="1">
      <alignment horizontal="center" vertical="center" wrapText="1"/>
      <protection hidden="1"/>
    </xf>
    <xf numFmtId="0" fontId="3" fillId="37" borderId="14" xfId="0" applyFont="1" applyFill="1" applyBorder="1" applyAlignment="1" applyProtection="1">
      <alignment horizontal="center" vertical="center" wrapText="1"/>
      <protection hidden="1"/>
    </xf>
    <xf numFmtId="0" fontId="3" fillId="37" borderId="15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176" fontId="3" fillId="0" borderId="18" xfId="0" applyNumberFormat="1" applyFont="1" applyBorder="1" applyAlignment="1" applyProtection="1">
      <alignment horizontal="center" vertical="center"/>
      <protection locked="0"/>
    </xf>
    <xf numFmtId="176" fontId="3" fillId="0" borderId="15" xfId="0" applyNumberFormat="1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hidden="1"/>
    </xf>
    <xf numFmtId="0" fontId="6" fillId="36" borderId="14" xfId="0" applyFont="1" applyFill="1" applyBorder="1" applyAlignment="1" applyProtection="1">
      <alignment horizontal="right" vertical="center"/>
      <protection hidden="1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176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14" xfId="0" applyFont="1" applyFill="1" applyBorder="1" applyAlignment="1" applyProtection="1">
      <alignment horizontal="right" vertical="center"/>
      <protection locked="0"/>
    </xf>
    <xf numFmtId="176" fontId="3" fillId="33" borderId="15" xfId="0" applyNumberFormat="1" applyFont="1" applyFill="1" applyBorder="1" applyAlignment="1" applyProtection="1">
      <alignment horizontal="center" vertical="center"/>
      <protection locked="0"/>
    </xf>
    <xf numFmtId="176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6" borderId="19" xfId="0" applyFont="1" applyFill="1" applyBorder="1" applyAlignment="1" applyProtection="1">
      <alignment horizontal="right" vertical="center"/>
      <protection hidden="1"/>
    </xf>
    <xf numFmtId="176" fontId="3" fillId="0" borderId="20" xfId="0" applyNumberFormat="1" applyFont="1" applyBorder="1" applyAlignment="1" applyProtection="1">
      <alignment horizontal="center" vertical="center"/>
      <protection locked="0"/>
    </xf>
    <xf numFmtId="176" fontId="3" fillId="0" borderId="21" xfId="0" applyNumberFormat="1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right" vertical="center"/>
      <protection hidden="1"/>
    </xf>
    <xf numFmtId="0" fontId="4" fillId="38" borderId="22" xfId="0" applyFont="1" applyFill="1" applyBorder="1" applyAlignment="1" applyProtection="1">
      <alignment horizontal="centerContinuous" vertical="center"/>
      <protection hidden="1"/>
    </xf>
    <xf numFmtId="0" fontId="4" fillId="38" borderId="23" xfId="0" applyFont="1" applyFill="1" applyBorder="1" applyAlignment="1" applyProtection="1">
      <alignment horizontal="centerContinuous" vertical="center"/>
      <protection hidden="1"/>
    </xf>
    <xf numFmtId="0" fontId="4" fillId="38" borderId="24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3" fillId="33" borderId="19" xfId="0" applyFont="1" applyFill="1" applyBorder="1" applyAlignment="1" applyProtection="1">
      <alignment horizontal="right" vertical="center"/>
      <protection locked="0"/>
    </xf>
    <xf numFmtId="176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9" borderId="0" xfId="0" applyFont="1" applyFill="1" applyAlignment="1" applyProtection="1">
      <alignment vertical="center"/>
      <protection hidden="1"/>
    </xf>
    <xf numFmtId="0" fontId="3" fillId="39" borderId="0" xfId="0" applyFont="1" applyFill="1" applyAlignment="1" applyProtection="1">
      <alignment horizontal="right" vertical="center"/>
      <protection hidden="1"/>
    </xf>
    <xf numFmtId="0" fontId="3" fillId="39" borderId="0" xfId="0" applyFont="1" applyFill="1" applyAlignment="1" applyProtection="1">
      <alignment horizontal="center" vertical="center"/>
      <protection hidden="1"/>
    </xf>
    <xf numFmtId="0" fontId="12" fillId="39" borderId="0" xfId="0" applyFont="1" applyFill="1" applyAlignment="1" applyProtection="1">
      <alignment horizontal="center" vertical="center"/>
      <protection hidden="1"/>
    </xf>
    <xf numFmtId="0" fontId="12" fillId="39" borderId="27" xfId="0" applyFont="1" applyFill="1" applyBorder="1" applyAlignment="1" applyProtection="1">
      <alignment horizontal="center" vertical="center"/>
      <protection hidden="1"/>
    </xf>
    <xf numFmtId="0" fontId="3" fillId="37" borderId="25" xfId="0" applyFont="1" applyFill="1" applyBorder="1" applyAlignment="1" applyProtection="1">
      <alignment horizontal="right" vertical="center"/>
      <protection hidden="1"/>
    </xf>
    <xf numFmtId="0" fontId="3" fillId="37" borderId="26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0" fillId="39" borderId="0" xfId="0" applyFill="1" applyAlignment="1" applyProtection="1">
      <alignment vertical="center"/>
      <protection hidden="1"/>
    </xf>
    <xf numFmtId="0" fontId="3" fillId="40" borderId="25" xfId="0" applyFont="1" applyFill="1" applyBorder="1" applyAlignment="1" applyProtection="1">
      <alignment horizontal="right" vertical="center"/>
      <protection hidden="1"/>
    </xf>
    <xf numFmtId="0" fontId="3" fillId="40" borderId="26" xfId="0" applyFont="1" applyFill="1" applyBorder="1" applyAlignment="1" applyProtection="1">
      <alignment vertical="center"/>
      <protection hidden="1"/>
    </xf>
    <xf numFmtId="0" fontId="14" fillId="33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33" borderId="0" xfId="0" applyFill="1" applyBorder="1" applyAlignment="1">
      <alignment vertical="center"/>
    </xf>
    <xf numFmtId="0" fontId="19" fillId="33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2" fillId="39" borderId="0" xfId="0" applyFont="1" applyFill="1" applyAlignment="1" applyProtection="1">
      <alignment vertical="center"/>
      <protection hidden="1"/>
    </xf>
    <xf numFmtId="0" fontId="3" fillId="37" borderId="28" xfId="0" applyFont="1" applyFill="1" applyBorder="1" applyAlignment="1" applyProtection="1">
      <alignment horizontal="right" vertical="center" wrapText="1"/>
      <protection hidden="1"/>
    </xf>
    <xf numFmtId="0" fontId="0" fillId="37" borderId="29" xfId="0" applyFill="1" applyBorder="1" applyAlignment="1" applyProtection="1">
      <alignment vertical="center"/>
      <protection hidden="1"/>
    </xf>
    <xf numFmtId="0" fontId="26" fillId="37" borderId="30" xfId="0" applyFont="1" applyFill="1" applyBorder="1" applyAlignment="1" applyProtection="1">
      <alignment horizontal="right" vertical="center"/>
      <protection hidden="1"/>
    </xf>
    <xf numFmtId="0" fontId="3" fillId="40" borderId="28" xfId="0" applyFont="1" applyFill="1" applyBorder="1" applyAlignment="1" applyProtection="1">
      <alignment horizontal="right" vertical="center" wrapText="1"/>
      <protection hidden="1"/>
    </xf>
    <xf numFmtId="0" fontId="3" fillId="40" borderId="29" xfId="0" applyFont="1" applyFill="1" applyBorder="1" applyAlignment="1" applyProtection="1">
      <alignment vertical="center"/>
      <protection hidden="1"/>
    </xf>
    <xf numFmtId="0" fontId="23" fillId="40" borderId="30" xfId="0" applyFont="1" applyFill="1" applyBorder="1" applyAlignment="1" applyProtection="1">
      <alignment horizontal="right" vertical="center"/>
      <protection hidden="1"/>
    </xf>
    <xf numFmtId="0" fontId="23" fillId="40" borderId="13" xfId="0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3" fillId="36" borderId="29" xfId="0" applyFont="1" applyFill="1" applyBorder="1" applyAlignment="1" applyProtection="1">
      <alignment horizontal="center" vertical="center"/>
      <protection hidden="1"/>
    </xf>
    <xf numFmtId="0" fontId="3" fillId="36" borderId="31" xfId="0" applyFont="1" applyFill="1" applyBorder="1" applyAlignment="1" applyProtection="1">
      <alignment horizontal="right" vertical="center" wrapText="1"/>
      <protection hidden="1"/>
    </xf>
    <xf numFmtId="0" fontId="3" fillId="36" borderId="31" xfId="0" applyFont="1" applyFill="1" applyBorder="1" applyAlignment="1" applyProtection="1">
      <alignment horizontal="right" vertical="center"/>
      <protection hidden="1"/>
    </xf>
    <xf numFmtId="0" fontId="3" fillId="36" borderId="32" xfId="0" applyFont="1" applyFill="1" applyBorder="1" applyAlignment="1" applyProtection="1">
      <alignment horizontal="center" vertical="center"/>
      <protection hidden="1"/>
    </xf>
    <xf numFmtId="0" fontId="3" fillId="36" borderId="32" xfId="0" applyFont="1" applyFill="1" applyBorder="1" applyAlignment="1" applyProtection="1">
      <alignment vertical="center"/>
      <protection hidden="1"/>
    </xf>
    <xf numFmtId="0" fontId="3" fillId="36" borderId="16" xfId="0" applyFont="1" applyFill="1" applyBorder="1" applyAlignment="1" applyProtection="1">
      <alignment horizontal="right" vertical="center"/>
      <protection hidden="1"/>
    </xf>
    <xf numFmtId="176" fontId="3" fillId="0" borderId="33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15" fillId="41" borderId="0" xfId="45" applyFont="1" applyFill="1" applyAlignment="1" applyProtection="1">
      <alignment horizontal="center" vertical="center"/>
      <protection/>
    </xf>
    <xf numFmtId="0" fontId="26" fillId="37" borderId="13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locked="0"/>
    </xf>
    <xf numFmtId="0" fontId="29" fillId="40" borderId="26" xfId="0" applyFont="1" applyFill="1" applyBorder="1" applyAlignment="1" applyProtection="1">
      <alignment horizontal="center" vertical="center"/>
      <protection hidden="1"/>
    </xf>
    <xf numFmtId="0" fontId="31" fillId="33" borderId="26" xfId="0" applyFont="1" applyFill="1" applyBorder="1" applyAlignment="1" applyProtection="1">
      <alignment horizontal="center" vertical="center"/>
      <protection locked="0"/>
    </xf>
    <xf numFmtId="0" fontId="29" fillId="37" borderId="26" xfId="0" applyFont="1" applyFill="1" applyBorder="1" applyAlignment="1" applyProtection="1">
      <alignment horizontal="center" vertical="center"/>
      <protection hidden="1"/>
    </xf>
    <xf numFmtId="0" fontId="31" fillId="0" borderId="26" xfId="0" applyFont="1" applyBorder="1" applyAlignment="1" applyProtection="1">
      <alignment horizontal="center" vertical="center"/>
      <protection locked="0"/>
    </xf>
    <xf numFmtId="0" fontId="12" fillId="36" borderId="28" xfId="0" applyFont="1" applyFill="1" applyBorder="1" applyAlignment="1" applyProtection="1">
      <alignment horizontal="left" vertical="center"/>
      <protection hidden="1"/>
    </xf>
    <xf numFmtId="0" fontId="6" fillId="36" borderId="0" xfId="0" applyFont="1" applyFill="1" applyAlignment="1" applyProtection="1">
      <alignment horizontal="center" vertical="center"/>
      <protection hidden="1"/>
    </xf>
    <xf numFmtId="0" fontId="15" fillId="33" borderId="0" xfId="0" applyFont="1" applyFill="1" applyAlignment="1" applyProtection="1">
      <alignment vertical="center"/>
      <protection hidden="1"/>
    </xf>
    <xf numFmtId="0" fontId="35" fillId="33" borderId="0" xfId="0" applyFont="1" applyFill="1" applyBorder="1" applyAlignment="1" applyProtection="1">
      <alignment horizontal="center" vertical="center"/>
      <protection hidden="1"/>
    </xf>
    <xf numFmtId="0" fontId="27" fillId="33" borderId="0" xfId="0" applyFont="1" applyFill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4" fillId="42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18" fillId="43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6" fillId="36" borderId="34" xfId="0" applyFont="1" applyFill="1" applyBorder="1" applyAlignment="1" applyProtection="1">
      <alignment horizontal="right" vertical="center"/>
      <protection hidden="1"/>
    </xf>
    <xf numFmtId="0" fontId="16" fillId="36" borderId="18" xfId="0" applyFont="1" applyFill="1" applyBorder="1" applyAlignment="1" applyProtection="1">
      <alignment horizontal="right" vertical="center"/>
      <protection hidden="1"/>
    </xf>
    <xf numFmtId="0" fontId="16" fillId="0" borderId="35" xfId="0" applyFont="1" applyBorder="1" applyAlignment="1" applyProtection="1">
      <alignment horizontal="right" vertical="center"/>
      <protection hidden="1"/>
    </xf>
    <xf numFmtId="0" fontId="3" fillId="37" borderId="36" xfId="0" applyFont="1" applyFill="1" applyBorder="1" applyAlignment="1" applyProtection="1">
      <alignment horizontal="center" vertical="center" wrapText="1"/>
      <protection hidden="1"/>
    </xf>
    <xf numFmtId="0" fontId="3" fillId="37" borderId="36" xfId="0" applyFont="1" applyFill="1" applyBorder="1" applyAlignment="1" applyProtection="1">
      <alignment vertical="center"/>
      <protection hidden="1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24" fillId="37" borderId="13" xfId="0" applyFont="1" applyFill="1" applyBorder="1" applyAlignment="1" applyProtection="1">
      <alignment horizontal="left" vertical="center"/>
      <protection hidden="1"/>
    </xf>
    <xf numFmtId="0" fontId="24" fillId="37" borderId="38" xfId="0" applyFont="1" applyFill="1" applyBorder="1" applyAlignment="1" applyProtection="1">
      <alignment horizontal="left" vertical="center"/>
      <protection hidden="1"/>
    </xf>
    <xf numFmtId="0" fontId="12" fillId="37" borderId="39" xfId="0" applyFont="1" applyFill="1" applyBorder="1" applyAlignment="1" applyProtection="1">
      <alignment horizontal="center" vertical="center"/>
      <protection hidden="1"/>
    </xf>
    <xf numFmtId="0" fontId="12" fillId="37" borderId="40" xfId="0" applyFont="1" applyFill="1" applyBorder="1" applyAlignment="1" applyProtection="1">
      <alignment vertical="center"/>
      <protection hidden="1"/>
    </xf>
    <xf numFmtId="0" fontId="12" fillId="37" borderId="41" xfId="0" applyFont="1" applyFill="1" applyBorder="1" applyAlignment="1" applyProtection="1">
      <alignment vertical="center"/>
      <protection hidden="1"/>
    </xf>
    <xf numFmtId="0" fontId="3" fillId="40" borderId="42" xfId="0" applyFont="1" applyFill="1" applyBorder="1" applyAlignment="1" applyProtection="1">
      <alignment horizontal="center" vertical="center" wrapText="1"/>
      <protection hidden="1"/>
    </xf>
    <xf numFmtId="0" fontId="3" fillId="40" borderId="43" xfId="0" applyFont="1" applyFill="1" applyBorder="1" applyAlignment="1" applyProtection="1">
      <alignment horizontal="center" vertical="center" wrapText="1"/>
      <protection hidden="1"/>
    </xf>
    <xf numFmtId="0" fontId="3" fillId="40" borderId="43" xfId="0" applyFont="1" applyFill="1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25" fillId="40" borderId="13" xfId="0" applyFont="1" applyFill="1" applyBorder="1" applyAlignment="1" applyProtection="1">
      <alignment horizontal="left" vertical="center"/>
      <protection hidden="1"/>
    </xf>
    <xf numFmtId="0" fontId="25" fillId="40" borderId="38" xfId="0" applyFont="1" applyFill="1" applyBorder="1" applyAlignment="1" applyProtection="1">
      <alignment horizontal="left" vertical="center"/>
      <protection hidden="1"/>
    </xf>
    <xf numFmtId="0" fontId="28" fillId="44" borderId="45" xfId="0" applyFont="1" applyFill="1" applyBorder="1" applyAlignment="1" applyProtection="1">
      <alignment horizontal="center" vertical="center"/>
      <protection hidden="1"/>
    </xf>
    <xf numFmtId="0" fontId="28" fillId="44" borderId="46" xfId="0" applyFont="1" applyFill="1" applyBorder="1" applyAlignment="1" applyProtection="1">
      <alignment horizontal="center" vertical="center"/>
      <protection hidden="1"/>
    </xf>
    <xf numFmtId="0" fontId="28" fillId="44" borderId="47" xfId="0" applyFont="1" applyFill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36" borderId="28" xfId="0" applyFont="1" applyFill="1" applyBorder="1" applyAlignment="1" applyProtection="1">
      <alignment horizontal="right"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3" fillId="36" borderId="5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0" borderId="52" xfId="0" applyBorder="1" applyAlignment="1" applyProtection="1">
      <alignment vertical="center"/>
      <protection hidden="1"/>
    </xf>
    <xf numFmtId="0" fontId="3" fillId="36" borderId="53" xfId="0" applyFont="1" applyFill="1" applyBorder="1" applyAlignment="1" applyProtection="1">
      <alignment horizontal="right" vertical="center"/>
      <protection hidden="1"/>
    </xf>
    <xf numFmtId="0" fontId="0" fillId="0" borderId="54" xfId="0" applyBorder="1" applyAlignment="1" applyProtection="1">
      <alignment horizontal="right" vertical="center"/>
      <protection hidden="1"/>
    </xf>
    <xf numFmtId="0" fontId="0" fillId="0" borderId="55" xfId="0" applyBorder="1" applyAlignment="1" applyProtection="1">
      <alignment horizontal="right" vertical="center"/>
      <protection hidden="1"/>
    </xf>
    <xf numFmtId="0" fontId="3" fillId="36" borderId="56" xfId="0" applyFont="1" applyFill="1" applyBorder="1" applyAlignment="1" applyProtection="1">
      <alignment vertical="center"/>
      <protection hidden="1"/>
    </xf>
    <xf numFmtId="0" fontId="0" fillId="36" borderId="57" xfId="0" applyFill="1" applyBorder="1" applyAlignment="1" applyProtection="1">
      <alignment vertical="center"/>
      <protection hidden="1"/>
    </xf>
    <xf numFmtId="0" fontId="15" fillId="41" borderId="58" xfId="45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 hidden="1"/>
    </xf>
    <xf numFmtId="0" fontId="31" fillId="35" borderId="59" xfId="0" applyFont="1" applyFill="1" applyBorder="1" applyAlignment="1" applyProtection="1">
      <alignment horizontal="center" vertical="center"/>
      <protection hidden="1"/>
    </xf>
    <xf numFmtId="0" fontId="32" fillId="35" borderId="60" xfId="0" applyFont="1" applyFill="1" applyBorder="1" applyAlignment="1" applyProtection="1">
      <alignment vertical="center"/>
      <protection hidden="1"/>
    </xf>
    <xf numFmtId="0" fontId="33" fillId="35" borderId="61" xfId="0" applyFont="1" applyFill="1" applyBorder="1" applyAlignment="1" applyProtection="1">
      <alignment horizontal="center" vertical="center"/>
      <protection hidden="1"/>
    </xf>
    <xf numFmtId="0" fontId="34" fillId="35" borderId="62" xfId="0" applyFont="1" applyFill="1" applyBorder="1" applyAlignment="1" applyProtection="1">
      <alignment vertical="center"/>
      <protection hidden="1"/>
    </xf>
    <xf numFmtId="0" fontId="15" fillId="39" borderId="0" xfId="0" applyFont="1" applyFill="1" applyAlignment="1" applyProtection="1">
      <alignment vertical="top" wrapText="1"/>
      <protection hidden="1"/>
    </xf>
    <xf numFmtId="0" fontId="27" fillId="0" borderId="0" xfId="0" applyFont="1" applyAlignment="1">
      <alignment vertical="top"/>
    </xf>
    <xf numFmtId="0" fontId="12" fillId="35" borderId="63" xfId="0" applyFont="1" applyFill="1" applyBorder="1" applyAlignment="1" applyProtection="1">
      <alignment horizontal="center" vertical="center"/>
      <protection hidden="1"/>
    </xf>
    <xf numFmtId="0" fontId="0" fillId="35" borderId="36" xfId="0" applyFont="1" applyFill="1" applyBorder="1" applyAlignment="1" applyProtection="1">
      <alignment horizontal="center" vertical="center"/>
      <protection hidden="1"/>
    </xf>
    <xf numFmtId="0" fontId="0" fillId="35" borderId="64" xfId="0" applyFont="1" applyFill="1" applyBorder="1" applyAlignment="1" applyProtection="1">
      <alignment horizontal="center" vertical="center"/>
      <protection hidden="1"/>
    </xf>
    <xf numFmtId="0" fontId="3" fillId="35" borderId="65" xfId="0" applyFont="1" applyFill="1" applyBorder="1" applyAlignment="1" applyProtection="1">
      <alignment horizontal="right" vertical="center"/>
      <protection hidden="1"/>
    </xf>
    <xf numFmtId="0" fontId="3" fillId="35" borderId="66" xfId="0" applyFont="1" applyFill="1" applyBorder="1" applyAlignment="1" applyProtection="1">
      <alignment horizontal="right" vertical="center"/>
      <protection hidden="1"/>
    </xf>
    <xf numFmtId="0" fontId="3" fillId="35" borderId="67" xfId="0" applyFont="1" applyFill="1" applyBorder="1" applyAlignment="1" applyProtection="1">
      <alignment horizontal="right" vertical="center"/>
      <protection hidden="1"/>
    </xf>
    <xf numFmtId="0" fontId="3" fillId="35" borderId="31" xfId="0" applyFont="1" applyFill="1" applyBorder="1" applyAlignment="1" applyProtection="1">
      <alignment horizontal="right" vertical="center"/>
      <protection hidden="1"/>
    </xf>
    <xf numFmtId="0" fontId="3" fillId="35" borderId="68" xfId="0" applyFont="1" applyFill="1" applyBorder="1" applyAlignment="1" applyProtection="1">
      <alignment horizontal="right" vertical="center"/>
      <protection hidden="1"/>
    </xf>
    <xf numFmtId="0" fontId="3" fillId="35" borderId="69" xfId="0" applyFont="1" applyFill="1" applyBorder="1" applyAlignment="1" applyProtection="1">
      <alignment horizontal="right" vertical="center"/>
      <protection hidden="1"/>
    </xf>
    <xf numFmtId="0" fontId="12" fillId="40" borderId="39" xfId="0" applyFont="1" applyFill="1" applyBorder="1" applyAlignment="1" applyProtection="1">
      <alignment horizontal="center" vertical="center"/>
      <protection hidden="1"/>
    </xf>
    <xf numFmtId="0" fontId="12" fillId="40" borderId="40" xfId="0" applyFont="1" applyFill="1" applyBorder="1" applyAlignment="1" applyProtection="1">
      <alignment vertical="center"/>
      <protection hidden="1"/>
    </xf>
    <xf numFmtId="0" fontId="12" fillId="40" borderId="41" xfId="0" applyFont="1" applyFill="1" applyBorder="1" applyAlignment="1" applyProtection="1">
      <alignment vertical="center"/>
      <protection hidden="1"/>
    </xf>
    <xf numFmtId="0" fontId="15" fillId="40" borderId="34" xfId="0" applyFont="1" applyFill="1" applyBorder="1" applyAlignment="1" applyProtection="1">
      <alignment horizontal="right" vertical="center"/>
      <protection hidden="1"/>
    </xf>
    <xf numFmtId="0" fontId="20" fillId="40" borderId="18" xfId="0" applyFont="1" applyFill="1" applyBorder="1" applyAlignment="1" applyProtection="1">
      <alignment horizontal="right" vertical="center"/>
      <protection hidden="1"/>
    </xf>
    <xf numFmtId="0" fontId="20" fillId="40" borderId="35" xfId="0" applyFont="1" applyFill="1" applyBorder="1" applyAlignment="1" applyProtection="1">
      <alignment horizontal="right" vertical="center"/>
      <protection hidden="1"/>
    </xf>
    <xf numFmtId="0" fontId="29" fillId="35" borderId="70" xfId="0" applyFont="1" applyFill="1" applyBorder="1" applyAlignment="1" applyProtection="1">
      <alignment horizontal="center" vertical="center"/>
      <protection hidden="1"/>
    </xf>
    <xf numFmtId="0" fontId="30" fillId="35" borderId="71" xfId="0" applyFont="1" applyFill="1" applyBorder="1" applyAlignment="1" applyProtection="1">
      <alignment vertical="center"/>
      <protection hidden="1"/>
    </xf>
    <xf numFmtId="0" fontId="16" fillId="40" borderId="34" xfId="0" applyFont="1" applyFill="1" applyBorder="1" applyAlignment="1" applyProtection="1">
      <alignment horizontal="right" vertical="center"/>
      <protection hidden="1"/>
    </xf>
    <xf numFmtId="0" fontId="15" fillId="37" borderId="37" xfId="0" applyFont="1" applyFill="1" applyBorder="1" applyAlignment="1" applyProtection="1">
      <alignment horizontal="right" vertical="center"/>
      <protection hidden="1"/>
    </xf>
    <xf numFmtId="0" fontId="15" fillId="37" borderId="18" xfId="0" applyFont="1" applyFill="1" applyBorder="1" applyAlignment="1" applyProtection="1">
      <alignment horizontal="right" vertical="center"/>
      <protection hidden="1"/>
    </xf>
    <xf numFmtId="0" fontId="15" fillId="37" borderId="35" xfId="0" applyFont="1" applyFill="1" applyBorder="1" applyAlignment="1" applyProtection="1">
      <alignment horizontal="right" vertical="center"/>
      <protection hidden="1"/>
    </xf>
    <xf numFmtId="0" fontId="16" fillId="37" borderId="31" xfId="0" applyFont="1" applyFill="1" applyBorder="1" applyAlignment="1" applyProtection="1">
      <alignment horizontal="right" vertical="center"/>
      <protection hidden="1"/>
    </xf>
    <xf numFmtId="0" fontId="16" fillId="37" borderId="25" xfId="0" applyFont="1" applyFill="1" applyBorder="1" applyAlignment="1" applyProtection="1">
      <alignment horizontal="right" vertical="center"/>
      <protection hidden="1"/>
    </xf>
    <xf numFmtId="0" fontId="3" fillId="36" borderId="37" xfId="0" applyFont="1" applyFill="1" applyBorder="1" applyAlignment="1" applyProtection="1">
      <alignment horizontal="right" vertical="center" wrapText="1" shrinkToFit="1"/>
      <protection hidden="1"/>
    </xf>
    <xf numFmtId="0" fontId="3" fillId="0" borderId="35" xfId="0" applyFont="1" applyBorder="1" applyAlignment="1" applyProtection="1">
      <alignment horizontal="right" vertical="center"/>
      <protection hidden="1"/>
    </xf>
    <xf numFmtId="0" fontId="6" fillId="36" borderId="34" xfId="0" applyFont="1" applyFill="1" applyBorder="1" applyAlignment="1" applyProtection="1">
      <alignment horizontal="right" vertical="center"/>
      <protection hidden="1"/>
    </xf>
    <xf numFmtId="0" fontId="6" fillId="36" borderId="18" xfId="0" applyFont="1" applyFill="1" applyBorder="1" applyAlignment="1" applyProtection="1">
      <alignment horizontal="right" vertical="center"/>
      <protection hidden="1"/>
    </xf>
    <xf numFmtId="0" fontId="6" fillId="36" borderId="35" xfId="0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42" borderId="27" xfId="0" applyFont="1" applyFill="1" applyBorder="1" applyAlignment="1" applyProtection="1">
      <alignment horizontal="center" vertical="center"/>
      <protection hidden="1"/>
    </xf>
    <xf numFmtId="0" fontId="0" fillId="0" borderId="57" xfId="0" applyBorder="1" applyAlignment="1">
      <alignment vertical="center"/>
    </xf>
    <xf numFmtId="0" fontId="3" fillId="36" borderId="22" xfId="0" applyFont="1" applyFill="1" applyBorder="1" applyAlignment="1" applyProtection="1">
      <alignment horizontal="right" vertical="center"/>
      <protection hidden="1"/>
    </xf>
    <xf numFmtId="0" fontId="3" fillId="36" borderId="14" xfId="0" applyFont="1" applyFill="1" applyBorder="1" applyAlignment="1" applyProtection="1">
      <alignment horizontal="right" vertical="center"/>
      <protection hidden="1"/>
    </xf>
    <xf numFmtId="0" fontId="3" fillId="36" borderId="23" xfId="0" applyFont="1" applyFill="1" applyBorder="1" applyAlignment="1" applyProtection="1">
      <alignment horizontal="center" vertical="center" wrapText="1"/>
      <protection hidden="1"/>
    </xf>
    <xf numFmtId="0" fontId="0" fillId="36" borderId="18" xfId="0" applyFill="1" applyBorder="1" applyAlignment="1" applyProtection="1">
      <alignment horizontal="center" vertical="center"/>
      <protection hidden="1"/>
    </xf>
    <xf numFmtId="0" fontId="3" fillId="36" borderId="24" xfId="0" applyFont="1" applyFill="1" applyBorder="1" applyAlignment="1" applyProtection="1">
      <alignment horizontal="center" vertical="center" wrapText="1"/>
      <protection hidden="1"/>
    </xf>
    <xf numFmtId="0" fontId="0" fillId="36" borderId="15" xfId="0" applyFill="1" applyBorder="1" applyAlignment="1" applyProtection="1">
      <alignment horizontal="center" vertical="center"/>
      <protection hidden="1"/>
    </xf>
    <xf numFmtId="0" fontId="3" fillId="36" borderId="72" xfId="0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3" fillId="37" borderId="22" xfId="0" applyFont="1" applyFill="1" applyBorder="1" applyAlignment="1" applyProtection="1">
      <alignment horizontal="center" vertical="center"/>
      <protection hidden="1"/>
    </xf>
    <xf numFmtId="0" fontId="0" fillId="37" borderId="24" xfId="0" applyFill="1" applyBorder="1" applyAlignment="1" applyProtection="1">
      <alignment vertical="center"/>
      <protection hidden="1"/>
    </xf>
    <xf numFmtId="0" fontId="3" fillId="35" borderId="14" xfId="0" applyFont="1" applyFill="1" applyBorder="1" applyAlignment="1" applyProtection="1">
      <alignment horizontal="center" vertical="center"/>
      <protection hidden="1"/>
    </xf>
    <xf numFmtId="0" fontId="3" fillId="35" borderId="15" xfId="0" applyFont="1" applyFill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vertical="center"/>
      <protection hidden="1"/>
    </xf>
    <xf numFmtId="0" fontId="9" fillId="40" borderId="73" xfId="0" applyFont="1" applyFill="1" applyBorder="1" applyAlignment="1" applyProtection="1">
      <alignment horizontal="left" vertical="top" wrapText="1"/>
      <protection hidden="1"/>
    </xf>
    <xf numFmtId="0" fontId="0" fillId="0" borderId="74" xfId="0" applyBorder="1" applyAlignment="1" applyProtection="1">
      <alignment vertical="center"/>
      <protection hidden="1"/>
    </xf>
    <xf numFmtId="0" fontId="0" fillId="0" borderId="75" xfId="0" applyBorder="1" applyAlignment="1" applyProtection="1">
      <alignment vertical="center"/>
      <protection hidden="1"/>
    </xf>
    <xf numFmtId="0" fontId="0" fillId="0" borderId="76" xfId="0" applyBorder="1" applyAlignment="1" applyProtection="1">
      <alignment vertical="center"/>
      <protection hidden="1"/>
    </xf>
    <xf numFmtId="0" fontId="0" fillId="0" borderId="77" xfId="0" applyBorder="1" applyAlignment="1" applyProtection="1">
      <alignment vertical="center"/>
      <protection hidden="1"/>
    </xf>
    <xf numFmtId="0" fontId="0" fillId="0" borderId="78" xfId="0" applyBorder="1" applyAlignment="1" applyProtection="1">
      <alignment vertical="center"/>
      <protection hidden="1"/>
    </xf>
    <xf numFmtId="0" fontId="3" fillId="36" borderId="16" xfId="0" applyFont="1" applyFill="1" applyBorder="1" applyAlignment="1" applyProtection="1">
      <alignment horizontal="right" vertical="center"/>
      <protection hidden="1"/>
    </xf>
    <xf numFmtId="0" fontId="3" fillId="36" borderId="79" xfId="0" applyFont="1" applyFill="1" applyBorder="1" applyAlignment="1" applyProtection="1">
      <alignment horizontal="right" vertical="center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vertical="center"/>
    </xf>
    <xf numFmtId="0" fontId="3" fillId="36" borderId="17" xfId="0" applyFont="1" applyFill="1" applyBorder="1" applyAlignment="1" applyProtection="1">
      <alignment horizontal="center" vertical="center" wrapText="1"/>
      <protection hidden="1"/>
    </xf>
    <xf numFmtId="0" fontId="0" fillId="0" borderId="80" xfId="0" applyBorder="1" applyAlignment="1">
      <alignment vertical="center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>
      <alignment vertical="center"/>
    </xf>
    <xf numFmtId="0" fontId="3" fillId="40" borderId="81" xfId="0" applyFont="1" applyFill="1" applyBorder="1" applyAlignment="1" applyProtection="1">
      <alignment horizontal="left" vertical="center" wrapText="1"/>
      <protection hidden="1"/>
    </xf>
    <xf numFmtId="0" fontId="0" fillId="40" borderId="82" xfId="0" applyFill="1" applyBorder="1" applyAlignment="1" applyProtection="1">
      <alignment horizontal="left" vertical="center" wrapText="1"/>
      <protection hidden="1"/>
    </xf>
    <xf numFmtId="0" fontId="0" fillId="40" borderId="83" xfId="0" applyFill="1" applyBorder="1" applyAlignment="1" applyProtection="1">
      <alignment horizontal="left" vertical="center" wrapText="1"/>
      <protection hidden="1"/>
    </xf>
    <xf numFmtId="0" fontId="0" fillId="40" borderId="84" xfId="0" applyFill="1" applyBorder="1" applyAlignment="1" applyProtection="1">
      <alignment horizontal="left" vertical="center" wrapText="1"/>
      <protection hidden="1"/>
    </xf>
    <xf numFmtId="0" fontId="0" fillId="40" borderId="85" xfId="0" applyFill="1" applyBorder="1" applyAlignment="1" applyProtection="1">
      <alignment horizontal="left" vertical="center" wrapText="1"/>
      <protection hidden="1"/>
    </xf>
    <xf numFmtId="0" fontId="0" fillId="40" borderId="86" xfId="0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3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42"/>
      </font>
      <fill>
        <patternFill>
          <bgColor indexed="42"/>
        </patternFill>
      </fill>
    </dxf>
    <dxf>
      <font>
        <color indexed="42"/>
      </font>
      <fill>
        <patternFill>
          <bgColor indexed="4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42"/>
      </font>
      <fill>
        <patternFill>
          <bgColor indexed="42"/>
        </patternFill>
      </fill>
    </dxf>
    <dxf>
      <font>
        <color rgb="FFCCFFCC"/>
      </font>
      <fill>
        <patternFill>
          <bgColor rgb="FFCCFFCC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99"/>
      </font>
      <fill>
        <patternFill>
          <bgColor rgb="FFFFFF99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kyman.url.tw/" TargetMode="External" /><Relationship Id="rId3" Type="http://schemas.openxmlformats.org/officeDocument/2006/relationships/hyperlink" Target="http://www.skyman.url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238125</xdr:colOff>
      <xdr:row>12</xdr:row>
      <xdr:rowOff>57150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7591425" y="2143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</xdr:col>
      <xdr:colOff>238125</xdr:colOff>
      <xdr:row>16</xdr:row>
      <xdr:rowOff>57150</xdr:rowOff>
    </xdr:from>
    <xdr:ext cx="200025" cy="0"/>
    <xdr:sp fLocksText="0">
      <xdr:nvSpPr>
        <xdr:cNvPr id="2" name="Text Box 9"/>
        <xdr:cNvSpPr txBox="1">
          <a:spLocks noChangeArrowheads="1"/>
        </xdr:cNvSpPr>
      </xdr:nvSpPr>
      <xdr:spPr>
        <a:xfrm>
          <a:off x="7591425" y="2819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6</xdr:col>
      <xdr:colOff>676275</xdr:colOff>
      <xdr:row>2</xdr:row>
      <xdr:rowOff>47625</xdr:rowOff>
    </xdr:from>
    <xdr:to>
      <xdr:col>7</xdr:col>
      <xdr:colOff>1104900</xdr:colOff>
      <xdr:row>3</xdr:row>
      <xdr:rowOff>66675</xdr:rowOff>
    </xdr:to>
    <xdr:sp macro="[0]!Macro4">
      <xdr:nvSpPr>
        <xdr:cNvPr id="3" name="AutoShape 11"/>
        <xdr:cNvSpPr>
          <a:spLocks/>
        </xdr:cNvSpPr>
      </xdr:nvSpPr>
      <xdr:spPr>
        <a:xfrm>
          <a:off x="5048250" y="323850"/>
          <a:ext cx="1400175" cy="228600"/>
        </a:xfrm>
        <a:prstGeom prst="roundRect">
          <a:avLst/>
        </a:prstGeom>
        <a:gradFill rotWithShape="1">
          <a:gsLst>
            <a:gs pos="0">
              <a:srgbClr val="00CCFF"/>
            </a:gs>
            <a:gs pos="50000">
              <a:srgbClr val="FFFF99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資料清空重填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】</a:t>
          </a:r>
        </a:p>
      </xdr:txBody>
    </xdr:sp>
    <xdr:clientData/>
  </xdr:twoCellAnchor>
  <xdr:twoCellAnchor>
    <xdr:from>
      <xdr:col>12</xdr:col>
      <xdr:colOff>95250</xdr:colOff>
      <xdr:row>1</xdr:row>
      <xdr:rowOff>0</xdr:rowOff>
    </xdr:from>
    <xdr:to>
      <xdr:col>13</xdr:col>
      <xdr:colOff>409575</xdr:colOff>
      <xdr:row>5</xdr:row>
      <xdr:rowOff>142875</xdr:rowOff>
    </xdr:to>
    <xdr:sp>
      <xdr:nvSpPr>
        <xdr:cNvPr id="4" name="Rectangle 14"/>
        <xdr:cNvSpPr>
          <a:spLocks/>
        </xdr:cNvSpPr>
      </xdr:nvSpPr>
      <xdr:spPr>
        <a:xfrm>
          <a:off x="6677025" y="28575"/>
          <a:ext cx="1085850" cy="7429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使用前請先至基本資料區建檔</a:t>
          </a:r>
        </a:p>
      </xdr:txBody>
    </xdr:sp>
    <xdr:clientData/>
  </xdr:twoCellAnchor>
  <xdr:twoCellAnchor editAs="oneCell">
    <xdr:from>
      <xdr:col>12</xdr:col>
      <xdr:colOff>285750</xdr:colOff>
      <xdr:row>6</xdr:row>
      <xdr:rowOff>38100</xdr:rowOff>
    </xdr:from>
    <xdr:to>
      <xdr:col>13</xdr:col>
      <xdr:colOff>228600</xdr:colOff>
      <xdr:row>8</xdr:row>
      <xdr:rowOff>180975</xdr:rowOff>
    </xdr:to>
    <xdr:pic>
      <xdr:nvPicPr>
        <xdr:cNvPr id="5" name="圖片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8763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u0914@ms23.hinet.ne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AB36"/>
  <sheetViews>
    <sheetView tabSelected="1" zoomScalePageLayoutView="0" workbookViewId="0" topLeftCell="A1">
      <selection activeCell="A1" sqref="A1"/>
    </sheetView>
  </sheetViews>
  <sheetFormatPr defaultColWidth="9.00390625" defaultRowHeight="18.75" customHeight="1"/>
  <cols>
    <col min="1" max="1" width="1.4921875" style="2" customWidth="1"/>
    <col min="2" max="2" width="1.12109375" style="2" customWidth="1"/>
    <col min="3" max="3" width="8.375" style="2" customWidth="1"/>
    <col min="4" max="4" width="16.625" style="45" customWidth="1"/>
    <col min="5" max="5" width="16.625" style="46" customWidth="1"/>
    <col min="6" max="6" width="13.125" style="2" customWidth="1"/>
    <col min="7" max="7" width="12.75390625" style="2" customWidth="1"/>
    <col min="8" max="8" width="15.25390625" style="2" customWidth="1"/>
    <col min="9" max="9" width="1.00390625" style="2" customWidth="1"/>
    <col min="10" max="10" width="5.375" style="2" hidden="1" customWidth="1"/>
    <col min="11" max="11" width="0.12890625" style="2" hidden="1" customWidth="1"/>
    <col min="12" max="12" width="4.50390625" style="103" hidden="1" customWidth="1"/>
    <col min="13" max="15" width="10.125" style="2" customWidth="1"/>
    <col min="16" max="16" width="43.25390625" style="2" customWidth="1"/>
    <col min="17" max="17" width="31.125" style="2" hidden="1" customWidth="1"/>
    <col min="18" max="19" width="3.375" style="46" hidden="1" customWidth="1"/>
    <col min="20" max="21" width="12.375" style="51" hidden="1" customWidth="1"/>
    <col min="22" max="22" width="9.00390625" style="51" hidden="1" customWidth="1"/>
    <col min="23" max="23" width="14.00390625" style="51" hidden="1" customWidth="1"/>
    <col min="24" max="25" width="9.00390625" style="51" hidden="1" customWidth="1"/>
    <col min="26" max="26" width="2.375" style="51" hidden="1" customWidth="1"/>
    <col min="27" max="27" width="9.00390625" style="51" customWidth="1"/>
    <col min="28" max="16384" width="9.00390625" style="2" customWidth="1"/>
  </cols>
  <sheetData>
    <row r="1" spans="1:15" ht="2.25" customHeight="1" thickBot="1">
      <c r="A1" s="1"/>
      <c r="B1" s="1"/>
      <c r="C1" s="1"/>
      <c r="D1" s="35"/>
      <c r="E1" s="20"/>
      <c r="F1" s="1"/>
      <c r="G1" s="1"/>
      <c r="H1" s="1"/>
      <c r="I1" s="1"/>
      <c r="J1" s="1"/>
      <c r="K1" s="1"/>
      <c r="L1" s="100"/>
      <c r="M1" s="1"/>
      <c r="N1" s="1"/>
      <c r="O1" s="1"/>
    </row>
    <row r="2" spans="1:28" ht="19.5" customHeight="1" thickBot="1" thickTop="1">
      <c r="A2" s="1"/>
      <c r="B2" s="127" t="s">
        <v>87</v>
      </c>
      <c r="C2" s="128"/>
      <c r="D2" s="128"/>
      <c r="E2" s="128"/>
      <c r="F2" s="128"/>
      <c r="G2" s="128"/>
      <c r="H2" s="128"/>
      <c r="I2" s="129"/>
      <c r="K2" s="1"/>
      <c r="L2" s="100"/>
      <c r="M2" s="67"/>
      <c r="N2" s="40"/>
      <c r="O2" s="40"/>
      <c r="P2" s="40"/>
      <c r="Q2" s="66"/>
      <c r="R2" s="66"/>
      <c r="S2" s="66"/>
      <c r="T2" s="66"/>
      <c r="U2" s="66"/>
      <c r="V2" s="66"/>
      <c r="W2" s="66"/>
      <c r="X2" s="66"/>
      <c r="Y2" s="66"/>
      <c r="Z2" s="66"/>
      <c r="AA2" s="52"/>
      <c r="AB2" s="1"/>
    </row>
    <row r="3" spans="1:28" ht="16.5" customHeight="1" thickTop="1">
      <c r="A3" s="1"/>
      <c r="B3" s="143" t="s">
        <v>86</v>
      </c>
      <c r="C3" s="143"/>
      <c r="D3" s="143"/>
      <c r="E3" s="143"/>
      <c r="F3" s="143"/>
      <c r="G3" s="143"/>
      <c r="H3" s="143"/>
      <c r="I3" s="91"/>
      <c r="J3" s="91"/>
      <c r="K3" s="91"/>
      <c r="L3" s="91"/>
      <c r="M3" s="67"/>
      <c r="N3" s="40"/>
      <c r="O3" s="40"/>
      <c r="P3" s="40"/>
      <c r="Q3" s="66"/>
      <c r="R3" s="66"/>
      <c r="S3" s="66"/>
      <c r="T3" s="66"/>
      <c r="U3" s="66"/>
      <c r="V3" s="66"/>
      <c r="W3" s="66"/>
      <c r="X3" s="66"/>
      <c r="Y3" s="66"/>
      <c r="Z3" s="66"/>
      <c r="AA3" s="52"/>
      <c r="AB3" s="1"/>
    </row>
    <row r="4" spans="1:28" ht="8.25" customHeight="1" thickBot="1">
      <c r="A4" s="1"/>
      <c r="B4" s="53"/>
      <c r="C4" s="53"/>
      <c r="D4" s="54"/>
      <c r="E4" s="55"/>
      <c r="F4" s="53"/>
      <c r="G4" s="53"/>
      <c r="H4" s="53"/>
      <c r="I4" s="53"/>
      <c r="K4" s="1"/>
      <c r="L4" s="100"/>
      <c r="M4" s="67"/>
      <c r="N4" s="40"/>
      <c r="O4" s="40"/>
      <c r="P4" s="40"/>
      <c r="Q4" s="66"/>
      <c r="R4" s="66"/>
      <c r="S4" s="66"/>
      <c r="T4" s="66"/>
      <c r="U4" s="66"/>
      <c r="V4" s="66"/>
      <c r="W4" s="66"/>
      <c r="X4" s="66"/>
      <c r="Y4" s="66"/>
      <c r="Z4" s="66"/>
      <c r="AA4" s="52"/>
      <c r="AB4" s="1"/>
    </row>
    <row r="5" spans="1:28" ht="3" customHeight="1">
      <c r="A5" s="1"/>
      <c r="B5" s="53"/>
      <c r="C5" s="135" t="s">
        <v>40</v>
      </c>
      <c r="D5" s="138" t="s">
        <v>41</v>
      </c>
      <c r="E5" s="83"/>
      <c r="F5" s="84"/>
      <c r="G5" s="84"/>
      <c r="H5" s="141"/>
      <c r="I5" s="53"/>
      <c r="K5" s="1"/>
      <c r="L5" s="100"/>
      <c r="M5" s="67"/>
      <c r="N5" s="40"/>
      <c r="O5" s="40"/>
      <c r="P5" s="40"/>
      <c r="Q5" s="66"/>
      <c r="R5" s="66"/>
      <c r="S5" s="66"/>
      <c r="T5" s="66"/>
      <c r="U5" s="66"/>
      <c r="V5" s="66"/>
      <c r="W5" s="66"/>
      <c r="X5" s="66"/>
      <c r="Y5" s="66"/>
      <c r="Z5" s="66"/>
      <c r="AA5" s="52"/>
      <c r="AB5" s="1"/>
    </row>
    <row r="6" spans="1:28" ht="16.5" customHeight="1">
      <c r="A6" s="1"/>
      <c r="B6" s="53"/>
      <c r="C6" s="136"/>
      <c r="D6" s="139"/>
      <c r="E6" s="130" t="s">
        <v>91</v>
      </c>
      <c r="F6" s="131"/>
      <c r="G6" s="132"/>
      <c r="H6" s="142"/>
      <c r="I6" s="55"/>
      <c r="J6" s="46">
        <f>VLOOKUP(E6,Q14:R35,2,FALSE)</f>
        <v>18</v>
      </c>
      <c r="K6" s="20">
        <f>VLOOKUP(E6,Q14:S35,3,FALSE)</f>
        <v>14</v>
      </c>
      <c r="L6" s="100"/>
      <c r="M6" s="40"/>
      <c r="N6" s="40"/>
      <c r="O6" s="40"/>
      <c r="P6" s="40"/>
      <c r="Q6" s="66"/>
      <c r="R6" s="66"/>
      <c r="S6" s="66"/>
      <c r="T6" s="66"/>
      <c r="U6" s="66"/>
      <c r="V6" s="66"/>
      <c r="W6" s="66"/>
      <c r="X6" s="66"/>
      <c r="Y6" s="66"/>
      <c r="Z6" s="66"/>
      <c r="AA6" s="52"/>
      <c r="AB6" s="1"/>
    </row>
    <row r="7" spans="1:28" ht="15.75" customHeight="1">
      <c r="A7" s="1"/>
      <c r="B7" s="53"/>
      <c r="C7" s="136"/>
      <c r="D7" s="140"/>
      <c r="E7" s="133" t="s">
        <v>63</v>
      </c>
      <c r="F7" s="134"/>
      <c r="G7" s="98">
        <f>VLOOKUP(E6,Q12:S42,2,FALSE)</f>
        <v>18</v>
      </c>
      <c r="H7" s="80"/>
      <c r="I7" s="55"/>
      <c r="J7" s="46"/>
      <c r="K7" s="20"/>
      <c r="L7" s="100"/>
      <c r="M7" s="40"/>
      <c r="N7" s="40"/>
      <c r="O7" s="40"/>
      <c r="P7" s="40"/>
      <c r="Q7" s="66"/>
      <c r="R7" s="66"/>
      <c r="S7" s="66"/>
      <c r="T7" s="66"/>
      <c r="U7" s="66"/>
      <c r="V7" s="66"/>
      <c r="W7" s="66"/>
      <c r="X7" s="66"/>
      <c r="Y7" s="66"/>
      <c r="Z7" s="66"/>
      <c r="AA7" s="52"/>
      <c r="AB7" s="1"/>
    </row>
    <row r="8" spans="1:28" ht="16.5" customHeight="1">
      <c r="A8" s="1"/>
      <c r="B8" s="53"/>
      <c r="C8" s="136"/>
      <c r="D8" s="81" t="s">
        <v>69</v>
      </c>
      <c r="E8" s="47" t="s">
        <v>90</v>
      </c>
      <c r="F8" s="174" t="s">
        <v>71</v>
      </c>
      <c r="G8" s="175"/>
      <c r="H8" s="80">
        <f>IF(E8="無 (專任教師)",VLOOKUP(E6,Q12:S42,2,FALSE),IF(E8="導師",VLOOKUP(E6,Q12:S42,3,FALSE),VLOOKUP(E8,'基本資料建檔區'!H5:I11,2,FALSE)))</f>
        <v>18</v>
      </c>
      <c r="I8" s="56"/>
      <c r="J8" s="46">
        <f>VLOOKUP(E6,Q14:R35,2,)</f>
        <v>18</v>
      </c>
      <c r="K8" s="78"/>
      <c r="L8" s="100">
        <f>G7-H8</f>
        <v>0</v>
      </c>
      <c r="M8" s="40"/>
      <c r="N8" s="40"/>
      <c r="O8" s="40"/>
      <c r="P8" s="40"/>
      <c r="Q8" s="66"/>
      <c r="R8" s="66"/>
      <c r="S8" s="66"/>
      <c r="T8" s="66"/>
      <c r="U8" s="66"/>
      <c r="V8" s="66"/>
      <c r="W8" s="66"/>
      <c r="X8" s="66"/>
      <c r="Y8" s="66"/>
      <c r="Z8" s="66"/>
      <c r="AA8" s="52"/>
      <c r="AB8" s="1"/>
    </row>
    <row r="9" spans="1:28" ht="16.5" customHeight="1">
      <c r="A9" s="1"/>
      <c r="B9" s="53"/>
      <c r="C9" s="136"/>
      <c r="D9" s="81" t="s">
        <v>42</v>
      </c>
      <c r="E9" s="47" t="s">
        <v>57</v>
      </c>
      <c r="F9" s="174" t="s">
        <v>43</v>
      </c>
      <c r="G9" s="175"/>
      <c r="H9" s="50">
        <f>VLOOKUP(E9,U13:V42,2,FALSE)</f>
        <v>0</v>
      </c>
      <c r="I9" s="56"/>
      <c r="K9" s="1"/>
      <c r="L9" s="101">
        <f>IF(E9="技藝班帶隊教師",0,VLOOKUP(E9,U13:V27,2,FALSE))</f>
        <v>0</v>
      </c>
      <c r="M9" s="40"/>
      <c r="N9" s="40"/>
      <c r="O9" s="40"/>
      <c r="P9" s="40"/>
      <c r="Q9" s="66"/>
      <c r="R9" s="66"/>
      <c r="S9" s="66"/>
      <c r="T9" s="66"/>
      <c r="U9" s="66"/>
      <c r="V9" s="66"/>
      <c r="W9" s="66"/>
      <c r="X9" s="66"/>
      <c r="Y9" s="66"/>
      <c r="Z9" s="66"/>
      <c r="AA9" s="52"/>
      <c r="AB9" s="1"/>
    </row>
    <row r="10" spans="1:28" ht="16.5" customHeight="1">
      <c r="A10" s="1"/>
      <c r="B10" s="53"/>
      <c r="C10" s="136"/>
      <c r="D10" s="82" t="s">
        <v>44</v>
      </c>
      <c r="E10" s="47" t="s">
        <v>57</v>
      </c>
      <c r="F10" s="174" t="s">
        <v>43</v>
      </c>
      <c r="G10" s="175"/>
      <c r="H10" s="50">
        <f>VLOOKUP(E10,W13:X42,2,FALSE)</f>
        <v>0</v>
      </c>
      <c r="I10" s="56"/>
      <c r="K10" s="1"/>
      <c r="L10" s="100">
        <f>L8+H9+H10</f>
        <v>0</v>
      </c>
      <c r="M10" s="40"/>
      <c r="N10" s="40"/>
      <c r="O10" s="40"/>
      <c r="P10" s="40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52"/>
      <c r="AB10" s="1"/>
    </row>
    <row r="11" spans="1:28" ht="16.5" customHeight="1">
      <c r="A11" s="1"/>
      <c r="B11" s="53"/>
      <c r="C11" s="136"/>
      <c r="D11" s="176" t="s">
        <v>58</v>
      </c>
      <c r="E11" s="177"/>
      <c r="F11" s="177"/>
      <c r="G11" s="178"/>
      <c r="H11" s="99">
        <f>H8-H9-H10</f>
        <v>18</v>
      </c>
      <c r="I11" s="57"/>
      <c r="K11" s="1"/>
      <c r="L11" s="101">
        <f>H11</f>
        <v>18</v>
      </c>
      <c r="M11" s="40"/>
      <c r="N11" s="40"/>
      <c r="O11" s="40"/>
      <c r="P11" s="40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52"/>
      <c r="AB11" s="1"/>
    </row>
    <row r="12" spans="1:28" ht="16.5" customHeight="1">
      <c r="A12" s="1"/>
      <c r="B12" s="53"/>
      <c r="C12" s="137"/>
      <c r="D12" s="108" t="s">
        <v>45</v>
      </c>
      <c r="E12" s="109"/>
      <c r="F12" s="109"/>
      <c r="G12" s="110"/>
      <c r="H12" s="97">
        <v>8</v>
      </c>
      <c r="I12" s="57"/>
      <c r="J12" s="46"/>
      <c r="K12" s="20"/>
      <c r="L12" s="101">
        <f>IF(E9="技藝班帶隊教師",H12+H9,H12)</f>
        <v>8</v>
      </c>
      <c r="M12" s="40"/>
      <c r="N12" s="40"/>
      <c r="O12" s="40"/>
      <c r="P12" s="40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2"/>
      <c r="AB12" s="1"/>
    </row>
    <row r="13" spans="1:28" ht="16.5" customHeight="1">
      <c r="A13" s="20"/>
      <c r="B13" s="55"/>
      <c r="C13" s="111" t="s">
        <v>46</v>
      </c>
      <c r="D13" s="58" t="s">
        <v>47</v>
      </c>
      <c r="E13" s="113" t="s">
        <v>89</v>
      </c>
      <c r="F13" s="114"/>
      <c r="G13" s="115"/>
      <c r="H13" s="59"/>
      <c r="I13" s="56"/>
      <c r="J13" s="46"/>
      <c r="K13" s="20"/>
      <c r="L13" s="100"/>
      <c r="M13" s="104" t="str">
        <f>IF(L12&lt;L11,"主授科目時數不足應授基本時數，應安排第２配授科目！","")</f>
        <v>主授科目時數不足應授基本時數，應安排第２配授科目！</v>
      </c>
      <c r="N13" s="105"/>
      <c r="O13" s="105"/>
      <c r="P13" s="40"/>
      <c r="Q13" s="66" t="s">
        <v>56</v>
      </c>
      <c r="R13" s="66"/>
      <c r="S13" s="66"/>
      <c r="T13" s="66"/>
      <c r="U13" s="69" t="s">
        <v>57</v>
      </c>
      <c r="V13" s="42">
        <v>0</v>
      </c>
      <c r="W13" s="68" t="s">
        <v>57</v>
      </c>
      <c r="X13" s="42">
        <v>0</v>
      </c>
      <c r="Y13" s="66"/>
      <c r="Z13" s="66"/>
      <c r="AA13" s="52"/>
      <c r="AB13" s="1"/>
    </row>
    <row r="14" spans="1:28" ht="3.75" customHeight="1">
      <c r="A14" s="20"/>
      <c r="B14" s="55"/>
      <c r="C14" s="111"/>
      <c r="D14" s="73" t="s">
        <v>59</v>
      </c>
      <c r="E14" s="92" t="s">
        <v>53</v>
      </c>
      <c r="F14" s="116" t="s">
        <v>55</v>
      </c>
      <c r="G14" s="116"/>
      <c r="H14" s="117"/>
      <c r="I14" s="55"/>
      <c r="J14" s="46"/>
      <c r="K14" s="20"/>
      <c r="L14" s="100"/>
      <c r="M14" s="105"/>
      <c r="N14" s="105"/>
      <c r="O14" s="105"/>
      <c r="P14" s="1"/>
      <c r="Q14" s="1" t="str">
        <f>'基本資料建檔區'!A5&amp;"(國中)"</f>
        <v>語文領域-國文(國中)</v>
      </c>
      <c r="R14" s="20">
        <f>'基本資料建檔區'!B5</f>
        <v>16</v>
      </c>
      <c r="S14" s="20">
        <f>'基本資料建檔區'!C5</f>
        <v>12</v>
      </c>
      <c r="T14" s="60" t="s">
        <v>70</v>
      </c>
      <c r="U14" s="35" t="str">
        <f>'基本資料建檔區'!E5</f>
        <v>技藝班帶隊教師</v>
      </c>
      <c r="V14" s="20">
        <f>'基本資料建檔區'!F5</f>
        <v>0</v>
      </c>
      <c r="W14" s="20" t="str">
        <f>'基本資料建檔區'!K5</f>
        <v>國中領域召集人</v>
      </c>
      <c r="X14" s="20">
        <f>'基本資料建檔區'!L5</f>
        <v>2</v>
      </c>
      <c r="Y14" s="60" t="str">
        <f>T14</f>
        <v>無 (專任教師)</v>
      </c>
      <c r="Z14" s="52"/>
      <c r="AA14" s="52"/>
      <c r="AB14" s="1"/>
    </row>
    <row r="15" spans="1:28" ht="16.5" customHeight="1">
      <c r="A15" s="1"/>
      <c r="B15" s="53"/>
      <c r="C15" s="112"/>
      <c r="D15" s="71" t="s">
        <v>48</v>
      </c>
      <c r="E15" s="118">
        <f>IF(E13="請選擇","",VLOOKUP(E13,Q12:S42,2,FALSE))</f>
        <v>14</v>
      </c>
      <c r="F15" s="119"/>
      <c r="G15" s="120"/>
      <c r="H15" s="72"/>
      <c r="I15" s="61"/>
      <c r="K15" s="1"/>
      <c r="L15" s="100"/>
      <c r="M15" s="105"/>
      <c r="N15" s="105"/>
      <c r="O15" s="105"/>
      <c r="P15" s="1"/>
      <c r="Q15" s="1" t="str">
        <f>'基本資料建檔區'!A6&amp;"(國中)"</f>
        <v>語文領域-英文(國中)</v>
      </c>
      <c r="R15" s="20">
        <f>'基本資料建檔區'!B6</f>
        <v>18</v>
      </c>
      <c r="S15" s="20">
        <f>'基本資料建檔區'!C6</f>
        <v>14</v>
      </c>
      <c r="T15" s="60" t="s">
        <v>64</v>
      </c>
      <c r="U15" s="35" t="str">
        <f>'基本資料建檔區'!E6</f>
        <v>國中級導教師</v>
      </c>
      <c r="V15" s="20">
        <f>'基本資料建檔區'!F6</f>
        <v>1</v>
      </c>
      <c r="W15" s="20" t="str">
        <f>'基本資料建檔區'!K6</f>
        <v>助理</v>
      </c>
      <c r="X15" s="20">
        <f>'基本資料建檔區'!L6</f>
        <v>4</v>
      </c>
      <c r="Y15" s="60" t="str">
        <f aca="true" t="shared" si="0" ref="Y15:Y27">T15</f>
        <v>導師</v>
      </c>
      <c r="Z15" s="52"/>
      <c r="AA15" s="52"/>
      <c r="AB15" s="1"/>
    </row>
    <row r="16" spans="1:28" ht="16.5" customHeight="1">
      <c r="A16" s="1"/>
      <c r="B16" s="53"/>
      <c r="C16" s="112"/>
      <c r="D16" s="169" t="s">
        <v>49</v>
      </c>
      <c r="E16" s="170"/>
      <c r="F16" s="170"/>
      <c r="G16" s="171"/>
      <c r="H16" s="96">
        <f>IF(H12&gt;=H11,0,ROUND((G7-H12)/G7*E15,0)-L8-H9-H10)</f>
        <v>8</v>
      </c>
      <c r="I16" s="56"/>
      <c r="K16" s="1"/>
      <c r="L16" s="100">
        <f>H16+H12+L10</f>
        <v>16</v>
      </c>
      <c r="M16" s="105"/>
      <c r="N16" s="105"/>
      <c r="O16" s="105"/>
      <c r="P16" s="1"/>
      <c r="Q16" s="1" t="str">
        <f>'基本資料建檔區'!A7&amp;"(國中)"</f>
        <v>數學領域(國中)</v>
      </c>
      <c r="R16" s="20">
        <f>'基本資料建檔區'!B7</f>
        <v>18</v>
      </c>
      <c r="S16" s="20">
        <f>'基本資料建檔區'!C7</f>
        <v>14</v>
      </c>
      <c r="T16" s="60" t="s">
        <v>65</v>
      </c>
      <c r="U16" s="35" t="str">
        <f>'基本資料建檔區'!E7</f>
        <v>國中輔導教師</v>
      </c>
      <c r="V16" s="20">
        <f>'基本資料建檔區'!F7</f>
        <v>1</v>
      </c>
      <c r="W16" s="20" t="str">
        <f>'基本資料建檔區'!K7</f>
        <v>童軍團團長</v>
      </c>
      <c r="X16" s="20">
        <f>'基本資料建檔區'!L7</f>
        <v>3</v>
      </c>
      <c r="Y16" s="60" t="str">
        <f t="shared" si="0"/>
        <v>主任</v>
      </c>
      <c r="Z16" s="52"/>
      <c r="AA16" s="52"/>
      <c r="AB16" s="1"/>
    </row>
    <row r="17" spans="1:28" ht="16.5" customHeight="1">
      <c r="A17" s="1"/>
      <c r="B17" s="53"/>
      <c r="C17" s="112"/>
      <c r="D17" s="172" t="s">
        <v>61</v>
      </c>
      <c r="E17" s="173"/>
      <c r="F17" s="173"/>
      <c r="G17" s="173"/>
      <c r="H17" s="95">
        <v>8</v>
      </c>
      <c r="I17" s="56"/>
      <c r="K17" s="1"/>
      <c r="L17" s="100">
        <f>H12+H17</f>
        <v>16</v>
      </c>
      <c r="M17" s="7"/>
      <c r="N17" s="7"/>
      <c r="O17" s="7"/>
      <c r="P17" s="1"/>
      <c r="Q17" s="1" t="str">
        <f>'基本資料建檔區'!A8&amp;"(國中)"</f>
        <v>自然與生活科技領域(國中)</v>
      </c>
      <c r="R17" s="20">
        <f>'基本資料建檔區'!B8</f>
        <v>18</v>
      </c>
      <c r="S17" s="20">
        <f>'基本資料建檔區'!C8</f>
        <v>14</v>
      </c>
      <c r="T17" s="60" t="s">
        <v>66</v>
      </c>
      <c r="U17" s="35">
        <f>'基本資料建檔區'!E8</f>
        <v>0</v>
      </c>
      <c r="V17" s="20">
        <f>'基本資料建檔區'!F8</f>
        <v>0</v>
      </c>
      <c r="W17" s="20">
        <f>'基本資料建檔區'!K8</f>
        <v>0</v>
      </c>
      <c r="X17" s="20">
        <f>'基本資料建檔區'!L8</f>
        <v>0</v>
      </c>
      <c r="Y17" s="60" t="str">
        <f t="shared" si="0"/>
        <v>組長(1)</v>
      </c>
      <c r="Z17" s="52"/>
      <c r="AA17" s="52"/>
      <c r="AB17" s="1"/>
    </row>
    <row r="18" spans="1:28" ht="18" customHeight="1">
      <c r="A18" s="1"/>
      <c r="B18" s="53"/>
      <c r="C18" s="121" t="s">
        <v>50</v>
      </c>
      <c r="D18" s="62" t="s">
        <v>47</v>
      </c>
      <c r="E18" s="113" t="s">
        <v>56</v>
      </c>
      <c r="F18" s="114"/>
      <c r="G18" s="115"/>
      <c r="H18" s="63"/>
      <c r="I18" s="53"/>
      <c r="K18" s="1"/>
      <c r="L18" s="100"/>
      <c r="M18" s="106">
        <f>IF(H17&lt;H16,"主授科目 + 第２配授科目之總時數，仍不符應授基本時數，應再安排第３配授科目！","")</f>
      </c>
      <c r="N18" s="107"/>
      <c r="O18" s="107"/>
      <c r="P18" s="1"/>
      <c r="Q18" s="1" t="str">
        <f>'基本資料建檔區'!A9&amp;"(國中)"</f>
        <v>社會領域(國中)</v>
      </c>
      <c r="R18" s="20">
        <f>'基本資料建檔區'!B9</f>
        <v>18</v>
      </c>
      <c r="S18" s="20">
        <f>'基本資料建檔區'!C9</f>
        <v>14</v>
      </c>
      <c r="T18" s="60" t="s">
        <v>67</v>
      </c>
      <c r="U18" s="35">
        <f>'基本資料建檔區'!E9</f>
        <v>0</v>
      </c>
      <c r="V18" s="20">
        <f>'基本資料建檔區'!F9</f>
        <v>0</v>
      </c>
      <c r="W18" s="20">
        <f>'基本資料建檔區'!K9</f>
        <v>0</v>
      </c>
      <c r="X18" s="20">
        <f>'基本資料建檔區'!L9</f>
        <v>0</v>
      </c>
      <c r="Y18" s="60" t="str">
        <f t="shared" si="0"/>
        <v>組長(2)</v>
      </c>
      <c r="Z18" s="52"/>
      <c r="AA18" s="52"/>
      <c r="AB18" s="1"/>
    </row>
    <row r="19" spans="1:28" ht="3.75" customHeight="1">
      <c r="A19" s="1"/>
      <c r="B19" s="53"/>
      <c r="C19" s="122"/>
      <c r="D19" s="76" t="s">
        <v>59</v>
      </c>
      <c r="E19" s="77" t="s">
        <v>53</v>
      </c>
      <c r="F19" s="125" t="s">
        <v>55</v>
      </c>
      <c r="G19" s="125"/>
      <c r="H19" s="126"/>
      <c r="I19" s="53"/>
      <c r="K19" s="1"/>
      <c r="L19" s="100"/>
      <c r="M19" s="107"/>
      <c r="N19" s="107"/>
      <c r="O19" s="107"/>
      <c r="P19" s="1"/>
      <c r="Q19" s="1" t="str">
        <f>'基本資料建檔區'!A10&amp;"(國中)"</f>
        <v>健康與體育領域(國中)</v>
      </c>
      <c r="R19" s="20">
        <f>'基本資料建檔區'!B10</f>
        <v>19</v>
      </c>
      <c r="S19" s="20">
        <f>'基本資料建檔區'!C10</f>
        <v>15</v>
      </c>
      <c r="T19" s="60" t="s">
        <v>68</v>
      </c>
      <c r="U19" s="35">
        <f>'基本資料建檔區'!E10</f>
        <v>0</v>
      </c>
      <c r="V19" s="20">
        <f>'基本資料建檔區'!F10</f>
        <v>0</v>
      </c>
      <c r="W19" s="20">
        <f>'基本資料建檔區'!K10</f>
        <v>0</v>
      </c>
      <c r="X19" s="20">
        <f>'基本資料建檔區'!L10</f>
        <v>0</v>
      </c>
      <c r="Y19" s="60" t="str">
        <f t="shared" si="0"/>
        <v>副組長</v>
      </c>
      <c r="Z19" s="52"/>
      <c r="AA19" s="52"/>
      <c r="AB19" s="1"/>
    </row>
    <row r="20" spans="1:28" ht="13.5" customHeight="1">
      <c r="A20" s="1"/>
      <c r="B20" s="53"/>
      <c r="C20" s="123"/>
      <c r="D20" s="74" t="s">
        <v>48</v>
      </c>
      <c r="E20" s="160">
        <f>IF(E18="請選擇","",VLOOKUP(E18,Q12:S42,2,FALSE))</f>
      </c>
      <c r="F20" s="161"/>
      <c r="G20" s="162"/>
      <c r="H20" s="75"/>
      <c r="I20" s="53"/>
      <c r="K20" s="1"/>
      <c r="L20" s="100"/>
      <c r="M20" s="107"/>
      <c r="N20" s="107"/>
      <c r="O20" s="107"/>
      <c r="P20" s="1"/>
      <c r="Q20" s="1" t="str">
        <f>'基本資料建檔區'!A11&amp;"(國中)"</f>
        <v>藝術與人文領域(國中)</v>
      </c>
      <c r="R20" s="20">
        <f>'基本資料建檔區'!B11</f>
        <v>19</v>
      </c>
      <c r="S20" s="20">
        <f>'基本資料建檔區'!C11</f>
        <v>15</v>
      </c>
      <c r="T20" s="60" t="s">
        <v>22</v>
      </c>
      <c r="U20" s="35">
        <f>'基本資料建檔區'!E11</f>
        <v>0</v>
      </c>
      <c r="V20" s="20">
        <f>'基本資料建檔區'!F11</f>
        <v>0</v>
      </c>
      <c r="W20" s="20">
        <f>'基本資料建檔區'!K11</f>
        <v>0</v>
      </c>
      <c r="X20" s="20">
        <f>'基本資料建檔區'!L11</f>
        <v>0</v>
      </c>
      <c r="Y20" s="60" t="str">
        <f t="shared" si="0"/>
        <v>補校主任</v>
      </c>
      <c r="Z20" s="52"/>
      <c r="AA20" s="52"/>
      <c r="AB20" s="1"/>
    </row>
    <row r="21" spans="1:28" ht="16.5" customHeight="1">
      <c r="A21" s="1"/>
      <c r="B21" s="53"/>
      <c r="C21" s="123"/>
      <c r="D21" s="163" t="s">
        <v>51</v>
      </c>
      <c r="E21" s="164"/>
      <c r="F21" s="164"/>
      <c r="G21" s="165"/>
      <c r="H21" s="94">
        <f>IF(H17&gt;=H16,0,ROUND((L16-L17)/L16*E20,0)-L10)</f>
        <v>0</v>
      </c>
      <c r="I21" s="53"/>
      <c r="K21" s="1"/>
      <c r="L21" s="100"/>
      <c r="M21" s="105"/>
      <c r="N21" s="105"/>
      <c r="O21" s="105"/>
      <c r="P21" s="1"/>
      <c r="Q21" s="1" t="str">
        <f>'基本資料建檔區'!A12&amp;"(國中)"</f>
        <v>綜合活動領域(國中)</v>
      </c>
      <c r="R21" s="20">
        <f>'基本資料建檔區'!B12</f>
        <v>19</v>
      </c>
      <c r="S21" s="20">
        <f>'基本資料建檔區'!C12</f>
        <v>15</v>
      </c>
      <c r="T21" s="60" t="s">
        <v>24</v>
      </c>
      <c r="U21" s="35">
        <f>'基本資料建檔區'!E12</f>
        <v>0</v>
      </c>
      <c r="V21" s="20">
        <f>'基本資料建檔區'!F12</f>
        <v>0</v>
      </c>
      <c r="W21" s="20">
        <f>'基本資料建檔區'!K12</f>
        <v>0</v>
      </c>
      <c r="X21" s="20">
        <f>'基本資料建檔區'!L12</f>
        <v>0</v>
      </c>
      <c r="Y21" s="60" t="str">
        <f t="shared" si="0"/>
        <v>補校組長</v>
      </c>
      <c r="Z21" s="52"/>
      <c r="AA21" s="52"/>
      <c r="AB21" s="1"/>
    </row>
    <row r="22" spans="2:28" ht="16.5" customHeight="1" thickBot="1">
      <c r="B22" s="53"/>
      <c r="C22" s="124"/>
      <c r="D22" s="168" t="s">
        <v>62</v>
      </c>
      <c r="E22" s="164"/>
      <c r="F22" s="164"/>
      <c r="G22" s="165"/>
      <c r="H22" s="95"/>
      <c r="I22" s="53"/>
      <c r="K22" s="1"/>
      <c r="L22" s="100"/>
      <c r="M22" s="1"/>
      <c r="N22" s="1"/>
      <c r="O22" s="1"/>
      <c r="P22" s="1"/>
      <c r="Q22" s="1" t="str">
        <f>'基本資料建檔區'!A13&amp;"(國中)"</f>
        <v>特教(國中)</v>
      </c>
      <c r="R22" s="20">
        <f>'基本資料建檔區'!B13</f>
        <v>14</v>
      </c>
      <c r="S22" s="20">
        <f>'基本資料建檔區'!C13</f>
        <v>12</v>
      </c>
      <c r="T22" s="60" t="s">
        <v>25</v>
      </c>
      <c r="U22" s="35">
        <f>'基本資料建檔區'!E13</f>
        <v>0</v>
      </c>
      <c r="V22" s="20">
        <f>'基本資料建檔區'!F13</f>
        <v>0</v>
      </c>
      <c r="W22" s="20">
        <f>'基本資料建檔區'!K13</f>
        <v>0</v>
      </c>
      <c r="X22" s="20">
        <f>'基本資料建檔區'!L13</f>
        <v>0</v>
      </c>
      <c r="Y22" s="60" t="str">
        <f t="shared" si="0"/>
        <v>職校科主任(1)</v>
      </c>
      <c r="Z22" s="52"/>
      <c r="AA22" s="52"/>
      <c r="AB22" s="1"/>
    </row>
    <row r="23" spans="1:28" ht="16.5" customHeight="1">
      <c r="A23" s="1"/>
      <c r="B23" s="53"/>
      <c r="C23" s="151" t="s">
        <v>52</v>
      </c>
      <c r="D23" s="154" t="s">
        <v>83</v>
      </c>
      <c r="E23" s="154"/>
      <c r="F23" s="155"/>
      <c r="G23" s="166">
        <f>IF(E9="技藝班帶隊教師",IF(H16=0,G7-H9-H10,IF(H17&gt;=H16,H12+H16,H12+H17+H21)),IF(H16=0,G7-H10,IF(H17&gt;=H16,H12+H16,H12+H17+H21)))</f>
        <v>16</v>
      </c>
      <c r="H23" s="167"/>
      <c r="I23" s="53"/>
      <c r="K23" s="1"/>
      <c r="L23" s="100"/>
      <c r="M23" s="1"/>
      <c r="N23" s="1"/>
      <c r="O23" s="1"/>
      <c r="P23" s="1"/>
      <c r="Q23" s="1" t="str">
        <f>'基本資料建檔區'!A18&amp;"(高中)"</f>
        <v>語文領域-國文(高中)</v>
      </c>
      <c r="R23" s="20">
        <f>'基本資料建檔區'!B18</f>
        <v>0</v>
      </c>
      <c r="S23" s="20">
        <f>'基本資料建檔區'!C18</f>
        <v>0</v>
      </c>
      <c r="T23" s="60" t="s">
        <v>26</v>
      </c>
      <c r="U23" s="35">
        <f>'基本資料建檔區'!E14</f>
        <v>0</v>
      </c>
      <c r="V23" s="20">
        <f>'基本資料建檔區'!F14</f>
        <v>0</v>
      </c>
      <c r="W23" s="20">
        <f>'基本資料建檔區'!K14</f>
        <v>0</v>
      </c>
      <c r="X23" s="20">
        <f>'基本資料建檔區'!L14</f>
        <v>0</v>
      </c>
      <c r="Y23" s="60" t="str">
        <f t="shared" si="0"/>
        <v>職校科主任(2)</v>
      </c>
      <c r="Z23" s="52"/>
      <c r="AA23" s="52"/>
      <c r="AB23" s="1"/>
    </row>
    <row r="24" spans="1:28" ht="16.5" customHeight="1">
      <c r="A24" s="1"/>
      <c r="B24" s="53"/>
      <c r="C24" s="152"/>
      <c r="D24" s="156" t="s">
        <v>84</v>
      </c>
      <c r="E24" s="156"/>
      <c r="F24" s="157"/>
      <c r="G24" s="145">
        <f>IF(E9="技藝班帶隊教師",H12+H17+H22,L12+H17+H22)</f>
        <v>16</v>
      </c>
      <c r="H24" s="146"/>
      <c r="I24" s="53"/>
      <c r="K24" s="1"/>
      <c r="L24" s="100"/>
      <c r="M24" s="1"/>
      <c r="N24" s="64"/>
      <c r="O24" s="64"/>
      <c r="P24" s="1"/>
      <c r="Q24" s="1" t="str">
        <f>'基本資料建檔區'!A19&amp;"(高中)"</f>
        <v>語文領域-英文(高中)</v>
      </c>
      <c r="R24" s="20">
        <f>'基本資料建檔區'!B19</f>
        <v>0</v>
      </c>
      <c r="S24" s="20">
        <f>'基本資料建檔區'!C19</f>
        <v>0</v>
      </c>
      <c r="T24" s="60"/>
      <c r="U24" s="35">
        <f>'基本資料建檔區'!E15</f>
        <v>0</v>
      </c>
      <c r="V24" s="20">
        <f>'基本資料建檔區'!F15</f>
        <v>0</v>
      </c>
      <c r="W24" s="20">
        <f>'基本資料建檔區'!K15</f>
        <v>0</v>
      </c>
      <c r="X24" s="20">
        <f>'基本資料建檔區'!L15</f>
        <v>0</v>
      </c>
      <c r="Y24" s="60">
        <f t="shared" si="0"/>
        <v>0</v>
      </c>
      <c r="Z24" s="52"/>
      <c r="AA24" s="52"/>
      <c r="AB24" s="1"/>
    </row>
    <row r="25" spans="1:28" ht="16.5" customHeight="1" thickBot="1">
      <c r="A25" s="1"/>
      <c r="B25" s="53"/>
      <c r="C25" s="153"/>
      <c r="D25" s="158" t="s">
        <v>85</v>
      </c>
      <c r="E25" s="158"/>
      <c r="F25" s="159"/>
      <c r="G25" s="147">
        <f>IF(G24&lt;G23,"授課時數不足",G24-G23)</f>
        <v>0</v>
      </c>
      <c r="H25" s="148"/>
      <c r="I25" s="53"/>
      <c r="K25" s="1"/>
      <c r="L25" s="100"/>
      <c r="M25" s="1"/>
      <c r="N25" s="64"/>
      <c r="O25" s="64"/>
      <c r="P25" s="1"/>
      <c r="Q25" s="1" t="str">
        <f>'基本資料建檔區'!A20&amp;"(高中)"</f>
        <v>數學領域(高中)</v>
      </c>
      <c r="R25" s="20">
        <f>'基本資料建檔區'!B20</f>
        <v>0</v>
      </c>
      <c r="S25" s="20">
        <f>'基本資料建檔區'!C20</f>
        <v>0</v>
      </c>
      <c r="T25" s="60"/>
      <c r="U25" s="35">
        <f>'基本資料建檔區'!E16</f>
        <v>0</v>
      </c>
      <c r="V25" s="20">
        <f>'基本資料建檔區'!F16</f>
        <v>0</v>
      </c>
      <c r="W25" s="20">
        <f>'基本資料建檔區'!K16</f>
        <v>0</v>
      </c>
      <c r="X25" s="20">
        <f>'基本資料建檔區'!L16</f>
        <v>0</v>
      </c>
      <c r="Y25" s="60">
        <f t="shared" si="0"/>
        <v>0</v>
      </c>
      <c r="Z25" s="52"/>
      <c r="AA25" s="52"/>
      <c r="AB25" s="1"/>
    </row>
    <row r="26" spans="1:28" ht="6" customHeight="1">
      <c r="A26" s="1"/>
      <c r="B26" s="53"/>
      <c r="C26" s="53"/>
      <c r="D26" s="54"/>
      <c r="E26" s="55"/>
      <c r="F26" s="53"/>
      <c r="G26" s="53"/>
      <c r="H26" s="53"/>
      <c r="I26" s="53"/>
      <c r="K26" s="1"/>
      <c r="L26" s="100"/>
      <c r="M26" s="1"/>
      <c r="N26" s="64"/>
      <c r="O26" s="64"/>
      <c r="P26" s="1"/>
      <c r="Q26" s="1" t="str">
        <f>'基本資料建檔區'!A21&amp;"(高中)"</f>
        <v>社會領域(高中)</v>
      </c>
      <c r="R26" s="20">
        <f>'基本資料建檔區'!B21</f>
        <v>0</v>
      </c>
      <c r="S26" s="20">
        <f>'基本資料建檔區'!C21</f>
        <v>0</v>
      </c>
      <c r="T26" s="52"/>
      <c r="U26" s="35">
        <f>'基本資料建檔區'!E17</f>
        <v>0</v>
      </c>
      <c r="V26" s="20">
        <f>'基本資料建檔區'!F17</f>
        <v>0</v>
      </c>
      <c r="W26" s="20">
        <f>'基本資料建檔區'!K17</f>
        <v>0</v>
      </c>
      <c r="X26" s="20">
        <f>'基本資料建檔區'!L17</f>
        <v>0</v>
      </c>
      <c r="Y26" s="60">
        <f t="shared" si="0"/>
        <v>0</v>
      </c>
      <c r="Z26" s="52"/>
      <c r="AA26" s="52"/>
      <c r="AB26" s="1"/>
    </row>
    <row r="27" spans="1:28" ht="42" customHeight="1">
      <c r="A27" s="1"/>
      <c r="B27" s="149" t="s">
        <v>60</v>
      </c>
      <c r="C27" s="150"/>
      <c r="D27" s="150"/>
      <c r="E27" s="150"/>
      <c r="F27" s="150"/>
      <c r="G27" s="150"/>
      <c r="H27" s="150"/>
      <c r="I27" s="70"/>
      <c r="J27" s="65"/>
      <c r="K27" s="79"/>
      <c r="L27" s="102"/>
      <c r="M27" s="1"/>
      <c r="N27" s="64"/>
      <c r="O27" s="64"/>
      <c r="P27" s="93"/>
      <c r="Q27" s="1" t="str">
        <f>'基本資料建檔區'!A22&amp;"(高中)"</f>
        <v>自然領域(高中)</v>
      </c>
      <c r="R27" s="20">
        <f>'基本資料建檔區'!B22</f>
        <v>0</v>
      </c>
      <c r="S27" s="20">
        <f>'基本資料建檔區'!C22</f>
        <v>0</v>
      </c>
      <c r="T27" s="52"/>
      <c r="U27" s="35">
        <f>'基本資料建檔區'!E18</f>
        <v>0</v>
      </c>
      <c r="V27" s="20">
        <f>'基本資料建檔區'!F18</f>
        <v>0</v>
      </c>
      <c r="W27" s="20">
        <f>'基本資料建檔區'!K18</f>
        <v>0</v>
      </c>
      <c r="X27" s="20">
        <f>'基本資料建檔區'!L18</f>
        <v>0</v>
      </c>
      <c r="Y27" s="60">
        <f t="shared" si="0"/>
        <v>0</v>
      </c>
      <c r="Z27" s="52"/>
      <c r="AA27" s="52"/>
      <c r="AB27" s="1"/>
    </row>
    <row r="28" spans="1:28" ht="18.75" customHeight="1">
      <c r="A28" s="1"/>
      <c r="B28" s="1"/>
      <c r="C28" s="1"/>
      <c r="D28" s="35"/>
      <c r="E28" s="20"/>
      <c r="F28" s="1"/>
      <c r="G28" s="1"/>
      <c r="H28" s="1"/>
      <c r="I28" s="1"/>
      <c r="J28" s="1"/>
      <c r="K28" s="1"/>
      <c r="L28" s="100"/>
      <c r="M28" s="1"/>
      <c r="N28" s="1"/>
      <c r="O28" s="1"/>
      <c r="P28" s="1"/>
      <c r="Q28" s="1" t="str">
        <f>'基本資料建檔區'!A23&amp;"(高中)"</f>
        <v>藝術領域(高中)</v>
      </c>
      <c r="R28" s="20">
        <f>'基本資料建檔區'!B23</f>
        <v>0</v>
      </c>
      <c r="S28" s="20">
        <f>'基本資料建檔區'!C23</f>
        <v>0</v>
      </c>
      <c r="T28" s="52"/>
      <c r="U28" s="35">
        <f>'基本資料建檔區'!E19</f>
        <v>0</v>
      </c>
      <c r="V28" s="20">
        <f>'基本資料建檔區'!F19</f>
        <v>0</v>
      </c>
      <c r="W28" s="20">
        <f>'基本資料建檔區'!K19</f>
        <v>0</v>
      </c>
      <c r="X28" s="20">
        <f>'基本資料建檔區'!L19</f>
        <v>0</v>
      </c>
      <c r="Y28" s="60"/>
      <c r="Z28" s="52"/>
      <c r="AA28" s="52"/>
      <c r="AB28" s="1"/>
    </row>
    <row r="29" spans="1:28" ht="18.75" customHeight="1">
      <c r="A29" s="1"/>
      <c r="B29" s="1"/>
      <c r="C29" s="1"/>
      <c r="D29" s="144"/>
      <c r="E29" s="144"/>
      <c r="F29" s="1"/>
      <c r="G29" s="1"/>
      <c r="H29" s="1"/>
      <c r="I29" s="1"/>
      <c r="J29" s="1"/>
      <c r="K29" s="1"/>
      <c r="L29" s="100"/>
      <c r="M29" s="1"/>
      <c r="N29" s="1"/>
      <c r="O29" s="1"/>
      <c r="P29" s="1"/>
      <c r="Q29" s="1" t="str">
        <f>'基本資料建檔區'!A24&amp;"(高中)"</f>
        <v>生活領域(高中)</v>
      </c>
      <c r="R29" s="20">
        <f>'基本資料建檔區'!B24</f>
        <v>0</v>
      </c>
      <c r="S29" s="20">
        <f>'基本資料建檔區'!C24</f>
        <v>0</v>
      </c>
      <c r="T29" s="52"/>
      <c r="U29" s="35">
        <f>'基本資料建檔區'!E20</f>
        <v>0</v>
      </c>
      <c r="V29" s="20">
        <f>'基本資料建檔區'!F20</f>
        <v>0</v>
      </c>
      <c r="W29" s="20">
        <f>'基本資料建檔區'!K20</f>
        <v>0</v>
      </c>
      <c r="X29" s="20">
        <f>'基本資料建檔區'!L20</f>
        <v>0</v>
      </c>
      <c r="Y29" s="60"/>
      <c r="Z29" s="52"/>
      <c r="AA29" s="52"/>
      <c r="AB29" s="1"/>
    </row>
    <row r="30" spans="1:28" ht="18.75" customHeight="1">
      <c r="A30" s="1"/>
      <c r="B30" s="1"/>
      <c r="C30" s="1"/>
      <c r="D30" s="35"/>
      <c r="E30" s="20"/>
      <c r="F30" s="1"/>
      <c r="G30" s="1"/>
      <c r="H30" s="1"/>
      <c r="I30" s="1"/>
      <c r="J30" s="1"/>
      <c r="K30" s="1"/>
      <c r="L30" s="100"/>
      <c r="M30" s="1"/>
      <c r="N30" s="1"/>
      <c r="O30" s="1"/>
      <c r="P30" s="1"/>
      <c r="Q30" s="1" t="str">
        <f>'基本資料建檔區'!A25&amp;"(高中)"</f>
        <v>生活領域之計算機概論(高中)</v>
      </c>
      <c r="R30" s="20">
        <f>'基本資料建檔區'!B25</f>
        <v>0</v>
      </c>
      <c r="S30" s="20">
        <f>'基本資料建檔區'!C25</f>
        <v>0</v>
      </c>
      <c r="T30" s="52"/>
      <c r="U30" s="52"/>
      <c r="V30" s="52"/>
      <c r="W30" s="20">
        <f>'基本資料建檔區'!K21</f>
        <v>0</v>
      </c>
      <c r="X30" s="20">
        <f>'基本資料建檔區'!L21</f>
        <v>0</v>
      </c>
      <c r="Y30" s="60"/>
      <c r="Z30" s="52"/>
      <c r="AA30" s="52"/>
      <c r="AB30" s="1"/>
    </row>
    <row r="31" spans="1:28" ht="18.75" customHeight="1">
      <c r="A31" s="1"/>
      <c r="B31" s="1"/>
      <c r="C31" s="1"/>
      <c r="D31" s="35"/>
      <c r="E31" s="20"/>
      <c r="F31" s="1"/>
      <c r="G31" s="1"/>
      <c r="H31" s="1"/>
      <c r="I31" s="1"/>
      <c r="J31" s="1"/>
      <c r="K31" s="1"/>
      <c r="L31" s="100"/>
      <c r="M31" s="1"/>
      <c r="N31" s="1"/>
      <c r="O31" s="1"/>
      <c r="P31" s="1"/>
      <c r="Q31" s="1" t="str">
        <f>'基本資料建檔區'!A26&amp;"(高中)"</f>
        <v>健康與體育領域(高中)</v>
      </c>
      <c r="R31" s="20">
        <f>'基本資料建檔區'!B26</f>
        <v>0</v>
      </c>
      <c r="S31" s="20">
        <f>'基本資料建檔區'!C26</f>
        <v>0</v>
      </c>
      <c r="T31" s="52"/>
      <c r="U31" s="52"/>
      <c r="V31" s="52"/>
      <c r="W31" s="20">
        <f>'基本資料建檔區'!K22</f>
        <v>0</v>
      </c>
      <c r="X31" s="20">
        <f>'基本資料建檔區'!L22</f>
        <v>0</v>
      </c>
      <c r="Y31" s="60"/>
      <c r="Z31" s="52"/>
      <c r="AA31" s="52"/>
      <c r="AB31" s="1"/>
    </row>
    <row r="32" spans="1:28" ht="18.75" customHeight="1">
      <c r="A32" s="1"/>
      <c r="B32" s="1"/>
      <c r="C32" s="1"/>
      <c r="D32" s="144"/>
      <c r="E32" s="144"/>
      <c r="F32" s="1"/>
      <c r="G32" s="1"/>
      <c r="H32" s="1"/>
      <c r="I32" s="1"/>
      <c r="J32" s="1"/>
      <c r="K32" s="1"/>
      <c r="L32" s="100"/>
      <c r="M32" s="1"/>
      <c r="N32" s="1"/>
      <c r="O32" s="1"/>
      <c r="P32" s="1"/>
      <c r="Q32" s="1" t="str">
        <f>'基本資料建檔區'!A27&amp;"(高中)"</f>
        <v>國防通識(高中)</v>
      </c>
      <c r="R32" s="20">
        <f>'基本資料建檔區'!B27</f>
        <v>0</v>
      </c>
      <c r="S32" s="20">
        <f>'基本資料建檔區'!C27</f>
        <v>0</v>
      </c>
      <c r="T32" s="52"/>
      <c r="U32" s="52"/>
      <c r="V32" s="52"/>
      <c r="W32" s="20">
        <f>'基本資料建檔區'!K23</f>
        <v>0</v>
      </c>
      <c r="X32" s="20">
        <f>'基本資料建檔區'!L23</f>
        <v>0</v>
      </c>
      <c r="Y32" s="60"/>
      <c r="Z32" s="52"/>
      <c r="AA32" s="52"/>
      <c r="AB32" s="1"/>
    </row>
    <row r="33" spans="1:28" ht="18.75" customHeight="1">
      <c r="A33" s="1"/>
      <c r="B33" s="1"/>
      <c r="C33" s="1"/>
      <c r="D33" s="35"/>
      <c r="E33" s="20"/>
      <c r="F33" s="1"/>
      <c r="G33" s="1"/>
      <c r="H33" s="1"/>
      <c r="I33" s="1"/>
      <c r="J33" s="1"/>
      <c r="K33" s="1"/>
      <c r="L33" s="100"/>
      <c r="M33" s="1"/>
      <c r="N33" s="1"/>
      <c r="O33" s="1"/>
      <c r="P33" s="1"/>
      <c r="Q33" s="1" t="str">
        <f>'基本資料建檔區'!A28&amp;"(高中)"</f>
        <v>職業專業科目(高中)</v>
      </c>
      <c r="R33" s="20">
        <f>'基本資料建檔區'!B28</f>
        <v>0</v>
      </c>
      <c r="S33" s="20">
        <f>'基本資料建檔區'!C28</f>
        <v>0</v>
      </c>
      <c r="T33" s="52"/>
      <c r="U33" s="52"/>
      <c r="V33" s="52"/>
      <c r="W33" s="20">
        <f>'基本資料建檔區'!K24</f>
        <v>0</v>
      </c>
      <c r="X33" s="20">
        <f>'基本資料建檔區'!L24</f>
        <v>0</v>
      </c>
      <c r="Y33" s="60"/>
      <c r="Z33" s="52"/>
      <c r="AA33" s="52"/>
      <c r="AB33" s="1"/>
    </row>
    <row r="34" spans="1:28" ht="18.75" customHeight="1">
      <c r="A34" s="1"/>
      <c r="B34" s="1"/>
      <c r="C34" s="1"/>
      <c r="D34" s="35"/>
      <c r="E34" s="20"/>
      <c r="F34" s="1"/>
      <c r="G34" s="1"/>
      <c r="H34" s="1"/>
      <c r="I34" s="1"/>
      <c r="J34" s="1"/>
      <c r="K34" s="1"/>
      <c r="L34" s="100"/>
      <c r="M34" s="1"/>
      <c r="N34" s="1"/>
      <c r="O34" s="1"/>
      <c r="P34" s="1"/>
      <c r="Q34" s="1" t="str">
        <f>'基本資料建檔區'!A29&amp;"(高中)"</f>
        <v>職業學校各群組實習科目(高中)</v>
      </c>
      <c r="R34" s="20">
        <f>'基本資料建檔區'!B29</f>
        <v>0</v>
      </c>
      <c r="S34" s="20">
        <f>'基本資料建檔區'!C29</f>
        <v>0</v>
      </c>
      <c r="T34" s="52"/>
      <c r="U34" s="52"/>
      <c r="V34" s="52"/>
      <c r="W34" s="52"/>
      <c r="X34" s="52"/>
      <c r="Y34" s="60"/>
      <c r="Z34" s="52"/>
      <c r="AA34" s="52"/>
      <c r="AB34" s="1"/>
    </row>
    <row r="35" spans="1:28" ht="18.75" customHeight="1">
      <c r="A35" s="1"/>
      <c r="B35" s="1"/>
      <c r="C35" s="1"/>
      <c r="D35" s="35"/>
      <c r="E35" s="20"/>
      <c r="F35" s="1"/>
      <c r="G35" s="1"/>
      <c r="H35" s="1"/>
      <c r="I35" s="1"/>
      <c r="J35" s="1"/>
      <c r="K35" s="1"/>
      <c r="L35" s="100"/>
      <c r="M35" s="1"/>
      <c r="N35" s="1"/>
      <c r="O35" s="1"/>
      <c r="P35" s="1"/>
      <c r="Q35" s="1" t="str">
        <f>'基本資料建檔區'!A30&amp;"(高中)"</f>
        <v>藝術才能班(音樂,美術,舞蹈),體育班(高中)</v>
      </c>
      <c r="R35" s="20">
        <f>'基本資料建檔區'!B30</f>
        <v>0</v>
      </c>
      <c r="S35" s="20">
        <f>'基本資料建檔區'!C30</f>
        <v>0</v>
      </c>
      <c r="T35" s="52"/>
      <c r="U35" s="52"/>
      <c r="V35" s="52"/>
      <c r="W35" s="52"/>
      <c r="X35" s="52"/>
      <c r="Y35" s="60"/>
      <c r="Z35" s="52"/>
      <c r="AA35" s="52"/>
      <c r="AB35" s="1"/>
    </row>
    <row r="36" spans="1:28" ht="18.75" customHeight="1">
      <c r="A36" s="1"/>
      <c r="B36" s="1"/>
      <c r="C36" s="1"/>
      <c r="D36" s="35"/>
      <c r="E36" s="20"/>
      <c r="F36" s="1"/>
      <c r="G36" s="1"/>
      <c r="H36" s="1"/>
      <c r="I36" s="1"/>
      <c r="J36" s="1"/>
      <c r="K36" s="1"/>
      <c r="L36" s="100"/>
      <c r="M36" s="1"/>
      <c r="N36" s="1"/>
      <c r="O36" s="1"/>
      <c r="P36" s="1"/>
      <c r="Q36" s="1" t="str">
        <f>'基本資料建檔區'!A31&amp;"(高中)"</f>
        <v>選修科目:生命教育,生涯規劃,其他類(高中)</v>
      </c>
      <c r="R36" s="20">
        <f>'基本資料建檔區'!B31</f>
        <v>0</v>
      </c>
      <c r="S36" s="20">
        <f>'基本資料建檔區'!C31</f>
        <v>0</v>
      </c>
      <c r="T36" s="52"/>
      <c r="U36" s="52"/>
      <c r="V36" s="52"/>
      <c r="W36" s="52"/>
      <c r="X36" s="52"/>
      <c r="Y36" s="52"/>
      <c r="Z36" s="52"/>
      <c r="AA36" s="52"/>
      <c r="AB36" s="1"/>
    </row>
  </sheetData>
  <sheetProtection password="ECCE" sheet="1" objects="1" scenarios="1"/>
  <mergeCells count="36">
    <mergeCell ref="D11:G11"/>
    <mergeCell ref="E20:G20"/>
    <mergeCell ref="D21:G21"/>
    <mergeCell ref="G23:H23"/>
    <mergeCell ref="D22:G22"/>
    <mergeCell ref="D16:G16"/>
    <mergeCell ref="D17:G17"/>
    <mergeCell ref="D29:E29"/>
    <mergeCell ref="D32:E32"/>
    <mergeCell ref="G24:H24"/>
    <mergeCell ref="G25:H25"/>
    <mergeCell ref="B27:H27"/>
    <mergeCell ref="C23:C25"/>
    <mergeCell ref="D23:F23"/>
    <mergeCell ref="D24:F24"/>
    <mergeCell ref="D25:F25"/>
    <mergeCell ref="B2:I2"/>
    <mergeCell ref="E6:G6"/>
    <mergeCell ref="E7:F7"/>
    <mergeCell ref="C5:C12"/>
    <mergeCell ref="D5:D7"/>
    <mergeCell ref="H5:H6"/>
    <mergeCell ref="B3:H3"/>
    <mergeCell ref="F8:G8"/>
    <mergeCell ref="F9:G9"/>
    <mergeCell ref="F10:G10"/>
    <mergeCell ref="M13:O16"/>
    <mergeCell ref="M18:O21"/>
    <mergeCell ref="D12:G12"/>
    <mergeCell ref="C13:C17"/>
    <mergeCell ref="E13:G13"/>
    <mergeCell ref="F14:H14"/>
    <mergeCell ref="E15:G15"/>
    <mergeCell ref="C18:C22"/>
    <mergeCell ref="E18:G18"/>
    <mergeCell ref="F19:H19"/>
  </mergeCells>
  <conditionalFormatting sqref="G14:H14">
    <cfRule type="expression" priority="1" dxfId="9" stopIfTrue="1">
      <formula>OR(I8=M12,I8&lt;M12)</formula>
    </cfRule>
  </conditionalFormatting>
  <conditionalFormatting sqref="M13:O16">
    <cfRule type="expression" priority="2" dxfId="10" stopIfTrue="1">
      <formula>OR($H$12&gt;=$H$11,$H$17&gt;=$H$16,$G$24&gt;=$G$23)</formula>
    </cfRule>
    <cfRule type="expression" priority="3" dxfId="10" stopIfTrue="1">
      <formula>H12+H6&gt;=H11</formula>
    </cfRule>
  </conditionalFormatting>
  <conditionalFormatting sqref="F14">
    <cfRule type="expression" priority="4" dxfId="9" stopIfTrue="1">
      <formula>OR(G7=L12,G7&lt;L12)</formula>
    </cfRule>
  </conditionalFormatting>
  <conditionalFormatting sqref="D13:E16 F13:H13 F15:H16 D17">
    <cfRule type="expression" priority="5" dxfId="9" stopIfTrue="1">
      <formula>OR($L$11=$L$12,$L$11&lt;$L$12)</formula>
    </cfRule>
  </conditionalFormatting>
  <conditionalFormatting sqref="D18:G22 H18:H21">
    <cfRule type="expression" priority="6" dxfId="11" stopIfTrue="1">
      <formula>OR($H$16=$H$17,$H$16&lt;$H$17,$L$11&lt;$L$12,$L$11&lt;$L$12)</formula>
    </cfRule>
  </conditionalFormatting>
  <conditionalFormatting sqref="N24:O27">
    <cfRule type="expression" priority="7" dxfId="12" stopIfTrue="1">
      <formula>$H$10&gt;0</formula>
    </cfRule>
  </conditionalFormatting>
  <conditionalFormatting sqref="M18:O20">
    <cfRule type="expression" priority="8" dxfId="10" stopIfTrue="1">
      <formula>OR($H$16=$H$17,$H$16&lt;$H$17,$G$24&gt;=$G$23)</formula>
    </cfRule>
    <cfRule type="expression" priority="9" dxfId="10" stopIfTrue="1">
      <formula>OR($E$6="請選擇",$E$13="請選擇")</formula>
    </cfRule>
  </conditionalFormatting>
  <dataValidations count="5">
    <dataValidation type="list" allowBlank="1" showInputMessage="1" showErrorMessage="1" sqref="E14 E19">
      <formula1>$Y$13:$Y$17</formula1>
    </dataValidation>
    <dataValidation type="list" allowBlank="1" showInputMessage="1" showErrorMessage="1" sqref="E10">
      <formula1>$W$13:$W$33</formula1>
    </dataValidation>
    <dataValidation type="list" allowBlank="1" showInputMessage="1" showErrorMessage="1" sqref="E9">
      <formula1>$U$13:$U$28</formula1>
    </dataValidation>
    <dataValidation type="list" allowBlank="1" showInputMessage="1" showErrorMessage="1" sqref="E8">
      <formula1>$T$14:$T$25</formula1>
    </dataValidation>
    <dataValidation type="list" allowBlank="1" showInputMessage="1" showErrorMessage="1" sqref="E13 E6 E18:G18">
      <formula1>$Q$13:$Q$35</formula1>
    </dataValidation>
  </dataValidations>
  <hyperlinks>
    <hyperlink ref="B3:O3" r:id="rId1" display="【程式設計：新北市政府退休人事人員高明賢】"/>
  </hyperlink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5"/>
  <ignoredErrors>
    <ignoredError sqref="L9 M18 G25" evalError="1"/>
    <ignoredError sqref="L12" unlockedFormula="1"/>
  </ignoredError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R54"/>
  <sheetViews>
    <sheetView zoomScalePageLayoutView="0" workbookViewId="0" topLeftCell="A1">
      <selection activeCell="A1" sqref="A1:L1"/>
    </sheetView>
  </sheetViews>
  <sheetFormatPr defaultColWidth="9.00390625" defaultRowHeight="16.5"/>
  <cols>
    <col min="1" max="1" width="32.875" style="45" customWidth="1"/>
    <col min="2" max="3" width="7.125" style="46" customWidth="1"/>
    <col min="4" max="4" width="0.875" style="2" customWidth="1"/>
    <col min="5" max="5" width="14.50390625" style="2" customWidth="1"/>
    <col min="6" max="6" width="7.125" style="2" customWidth="1"/>
    <col min="7" max="7" width="0.74609375" style="2" customWidth="1"/>
    <col min="8" max="8" width="12.00390625" style="46" customWidth="1"/>
    <col min="9" max="9" width="4.625" style="2" customWidth="1"/>
    <col min="10" max="10" width="0.6171875" style="2" customWidth="1"/>
    <col min="11" max="11" width="17.00390625" style="2" customWidth="1"/>
    <col min="12" max="12" width="4.75390625" style="46" customWidth="1"/>
    <col min="13" max="13" width="1.875" style="2" customWidth="1"/>
    <col min="14" max="16384" width="9.00390625" style="2" customWidth="1"/>
  </cols>
  <sheetData>
    <row r="1" spans="1:18" ht="25.5" customHeight="1" thickBo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"/>
      <c r="N1" s="1"/>
      <c r="O1" s="1"/>
      <c r="P1" s="1"/>
      <c r="Q1" s="1"/>
      <c r="R1" s="1"/>
    </row>
    <row r="2" spans="1:18" ht="21" customHeight="1" thickBot="1">
      <c r="A2" s="3" t="s">
        <v>1</v>
      </c>
      <c r="B2" s="4"/>
      <c r="C2" s="5"/>
      <c r="D2" s="6"/>
      <c r="E2" s="180" t="s">
        <v>2</v>
      </c>
      <c r="F2" s="105"/>
      <c r="G2" s="105"/>
      <c r="H2" s="105"/>
      <c r="I2" s="105"/>
      <c r="J2" s="105"/>
      <c r="K2" s="105"/>
      <c r="L2" s="181"/>
      <c r="M2" s="1"/>
      <c r="N2" s="1"/>
      <c r="O2" s="1"/>
      <c r="P2" s="1"/>
      <c r="Q2" s="1"/>
      <c r="R2" s="1"/>
    </row>
    <row r="3" spans="1:18" ht="17.25" customHeight="1">
      <c r="A3" s="182" t="s">
        <v>3</v>
      </c>
      <c r="B3" s="184" t="s">
        <v>4</v>
      </c>
      <c r="C3" s="186" t="s">
        <v>5</v>
      </c>
      <c r="D3" s="7"/>
      <c r="E3" s="188" t="s">
        <v>6</v>
      </c>
      <c r="F3" s="189"/>
      <c r="G3" s="1"/>
      <c r="H3" s="190" t="s">
        <v>7</v>
      </c>
      <c r="I3" s="191"/>
      <c r="J3" s="8"/>
      <c r="K3" s="192" t="s">
        <v>8</v>
      </c>
      <c r="L3" s="193"/>
      <c r="M3" s="1"/>
      <c r="N3" s="1"/>
      <c r="O3" s="1"/>
      <c r="P3" s="1"/>
      <c r="Q3" s="1"/>
      <c r="R3" s="1"/>
    </row>
    <row r="4" spans="1:18" ht="33" customHeight="1">
      <c r="A4" s="183"/>
      <c r="B4" s="185"/>
      <c r="C4" s="187"/>
      <c r="D4" s="12"/>
      <c r="E4" s="13" t="s">
        <v>9</v>
      </c>
      <c r="F4" s="14" t="s">
        <v>10</v>
      </c>
      <c r="G4" s="1"/>
      <c r="H4" s="15" t="s">
        <v>11</v>
      </c>
      <c r="I4" s="16" t="s">
        <v>10</v>
      </c>
      <c r="J4" s="17"/>
      <c r="K4" s="9" t="s">
        <v>12</v>
      </c>
      <c r="L4" s="10" t="s">
        <v>10</v>
      </c>
      <c r="M4" s="1"/>
      <c r="N4" s="1"/>
      <c r="O4" s="1"/>
      <c r="P4" s="1"/>
      <c r="Q4" s="1"/>
      <c r="R4" s="1"/>
    </row>
    <row r="5" spans="1:18" ht="15" customHeight="1">
      <c r="A5" s="11" t="s">
        <v>13</v>
      </c>
      <c r="B5" s="18">
        <v>16</v>
      </c>
      <c r="C5" s="19">
        <v>12</v>
      </c>
      <c r="D5" s="7"/>
      <c r="E5" s="11" t="s">
        <v>54</v>
      </c>
      <c r="F5" s="26"/>
      <c r="G5" s="20"/>
      <c r="H5" s="21" t="s">
        <v>82</v>
      </c>
      <c r="I5" s="22">
        <v>0</v>
      </c>
      <c r="J5" s="17"/>
      <c r="K5" s="23" t="s">
        <v>15</v>
      </c>
      <c r="L5" s="19">
        <v>2</v>
      </c>
      <c r="M5" s="1"/>
      <c r="N5" s="1"/>
      <c r="O5" s="1"/>
      <c r="P5" s="1"/>
      <c r="Q5" s="1"/>
      <c r="R5" s="1"/>
    </row>
    <row r="6" spans="1:18" ht="15" customHeight="1">
      <c r="A6" s="11" t="s">
        <v>74</v>
      </c>
      <c r="B6" s="18">
        <v>18</v>
      </c>
      <c r="C6" s="19">
        <v>14</v>
      </c>
      <c r="D6" s="7"/>
      <c r="E6" s="88" t="s">
        <v>80</v>
      </c>
      <c r="F6" s="26">
        <v>1</v>
      </c>
      <c r="G6" s="20"/>
      <c r="H6" s="21" t="s">
        <v>14</v>
      </c>
      <c r="I6" s="22">
        <v>2</v>
      </c>
      <c r="J6" s="17"/>
      <c r="K6" s="23" t="s">
        <v>88</v>
      </c>
      <c r="L6" s="19">
        <v>4</v>
      </c>
      <c r="M6" s="1"/>
      <c r="N6" s="1"/>
      <c r="O6" s="1"/>
      <c r="P6" s="1"/>
      <c r="Q6" s="1"/>
      <c r="R6" s="1"/>
    </row>
    <row r="7" spans="1:18" ht="15" customHeight="1">
      <c r="A7" s="11" t="s">
        <v>75</v>
      </c>
      <c r="B7" s="18">
        <v>18</v>
      </c>
      <c r="C7" s="19">
        <v>14</v>
      </c>
      <c r="D7" s="24"/>
      <c r="E7" s="25" t="s">
        <v>81</v>
      </c>
      <c r="F7" s="26">
        <v>1</v>
      </c>
      <c r="G7" s="20"/>
      <c r="H7" s="21" t="s">
        <v>17</v>
      </c>
      <c r="I7" s="27">
        <v>6</v>
      </c>
      <c r="J7" s="17"/>
      <c r="K7" s="23" t="s">
        <v>30</v>
      </c>
      <c r="L7" s="19">
        <v>3</v>
      </c>
      <c r="M7" s="1"/>
      <c r="N7" s="1"/>
      <c r="O7" s="1"/>
      <c r="P7" s="1"/>
      <c r="Q7" s="1"/>
      <c r="R7" s="1"/>
    </row>
    <row r="8" spans="1:18" ht="15" customHeight="1">
      <c r="A8" s="11" t="s">
        <v>76</v>
      </c>
      <c r="B8" s="18">
        <v>18</v>
      </c>
      <c r="C8" s="19">
        <v>14</v>
      </c>
      <c r="D8" s="28"/>
      <c r="E8" s="25"/>
      <c r="F8" s="26"/>
      <c r="G8" s="1"/>
      <c r="H8" s="21" t="s">
        <v>19</v>
      </c>
      <c r="I8" s="27">
        <v>0</v>
      </c>
      <c r="J8" s="17"/>
      <c r="K8" s="23"/>
      <c r="L8" s="19"/>
      <c r="M8" s="1"/>
      <c r="N8" s="1"/>
      <c r="O8" s="1"/>
      <c r="P8" s="1"/>
      <c r="Q8" s="1"/>
      <c r="R8" s="1"/>
    </row>
    <row r="9" spans="1:18" ht="15" customHeight="1">
      <c r="A9" s="11" t="s">
        <v>72</v>
      </c>
      <c r="B9" s="18">
        <v>18</v>
      </c>
      <c r="C9" s="19">
        <v>14</v>
      </c>
      <c r="D9" s="28"/>
      <c r="E9" s="25"/>
      <c r="F9" s="26"/>
      <c r="G9" s="1"/>
      <c r="H9" s="21" t="s">
        <v>20</v>
      </c>
      <c r="I9" s="27">
        <v>0</v>
      </c>
      <c r="J9" s="17"/>
      <c r="K9" s="23"/>
      <c r="L9" s="19"/>
      <c r="M9" s="1"/>
      <c r="N9" s="1"/>
      <c r="O9" s="1"/>
      <c r="P9" s="1"/>
      <c r="Q9" s="1"/>
      <c r="R9" s="1"/>
    </row>
    <row r="10" spans="1:18" ht="15" customHeight="1">
      <c r="A10" s="11" t="s">
        <v>77</v>
      </c>
      <c r="B10" s="18">
        <v>19</v>
      </c>
      <c r="C10" s="19">
        <v>15</v>
      </c>
      <c r="D10" s="28"/>
      <c r="E10" s="25"/>
      <c r="F10" s="26"/>
      <c r="G10" s="1"/>
      <c r="H10" s="21" t="s">
        <v>22</v>
      </c>
      <c r="I10" s="27">
        <v>0</v>
      </c>
      <c r="J10" s="17"/>
      <c r="K10" s="23"/>
      <c r="L10" s="19"/>
      <c r="M10" s="1"/>
      <c r="N10" s="1"/>
      <c r="O10" s="1"/>
      <c r="P10" s="1"/>
      <c r="Q10" s="1"/>
      <c r="R10" s="1"/>
    </row>
    <row r="11" spans="1:18" ht="15" customHeight="1">
      <c r="A11" s="11" t="s">
        <v>78</v>
      </c>
      <c r="B11" s="18">
        <v>19</v>
      </c>
      <c r="C11" s="19">
        <v>15</v>
      </c>
      <c r="D11" s="28"/>
      <c r="E11" s="25"/>
      <c r="F11" s="29"/>
      <c r="G11" s="1"/>
      <c r="H11" s="21" t="s">
        <v>24</v>
      </c>
      <c r="I11" s="27">
        <v>0</v>
      </c>
      <c r="J11" s="17"/>
      <c r="K11" s="23"/>
      <c r="L11" s="19"/>
      <c r="M11" s="1"/>
      <c r="N11" s="1"/>
      <c r="O11" s="1"/>
      <c r="P11" s="1"/>
      <c r="Q11" s="1"/>
      <c r="R11" s="1"/>
    </row>
    <row r="12" spans="1:18" ht="15" customHeight="1">
      <c r="A12" s="11" t="s">
        <v>79</v>
      </c>
      <c r="B12" s="18">
        <v>19</v>
      </c>
      <c r="C12" s="19">
        <v>15</v>
      </c>
      <c r="D12" s="28"/>
      <c r="E12" s="25"/>
      <c r="F12" s="29"/>
      <c r="G12" s="1"/>
      <c r="H12" s="11" t="s">
        <v>25</v>
      </c>
      <c r="I12" s="89">
        <v>0</v>
      </c>
      <c r="J12" s="17"/>
      <c r="K12" s="23"/>
      <c r="L12" s="19"/>
      <c r="M12" s="1"/>
      <c r="N12" s="1"/>
      <c r="O12" s="1"/>
      <c r="P12" s="1"/>
      <c r="Q12" s="1"/>
      <c r="R12" s="1"/>
    </row>
    <row r="13" spans="1:18" ht="15" customHeight="1" thickBot="1">
      <c r="A13" s="85" t="s">
        <v>73</v>
      </c>
      <c r="B13" s="86">
        <v>14</v>
      </c>
      <c r="C13" s="87">
        <v>12</v>
      </c>
      <c r="D13" s="28"/>
      <c r="E13" s="33"/>
      <c r="F13" s="34"/>
      <c r="G13" s="1"/>
      <c r="H13" s="30" t="s">
        <v>26</v>
      </c>
      <c r="I13" s="90">
        <v>0</v>
      </c>
      <c r="J13" s="17"/>
      <c r="K13" s="23"/>
      <c r="L13" s="19"/>
      <c r="M13" s="1"/>
      <c r="N13" s="1"/>
      <c r="O13" s="1"/>
      <c r="P13" s="1"/>
      <c r="Q13" s="1"/>
      <c r="R13" s="1"/>
    </row>
    <row r="14" spans="1:18" ht="15" customHeight="1" thickBot="1">
      <c r="A14" s="30"/>
      <c r="B14" s="31"/>
      <c r="C14" s="32"/>
      <c r="D14" s="7"/>
      <c r="E14" s="33"/>
      <c r="F14" s="34"/>
      <c r="G14" s="1"/>
      <c r="H14" s="194" t="s">
        <v>27</v>
      </c>
      <c r="I14" s="195"/>
      <c r="J14" s="7"/>
      <c r="K14" s="25"/>
      <c r="L14" s="26"/>
      <c r="M14" s="1"/>
      <c r="N14" s="1"/>
      <c r="O14" s="1"/>
      <c r="P14" s="1"/>
      <c r="Q14" s="1"/>
      <c r="R14" s="1"/>
    </row>
    <row r="15" spans="1:18" ht="15" customHeight="1">
      <c r="A15" s="36" t="s">
        <v>28</v>
      </c>
      <c r="B15" s="37"/>
      <c r="C15" s="38"/>
      <c r="D15" s="39"/>
      <c r="E15" s="33"/>
      <c r="F15" s="34"/>
      <c r="G15" s="1"/>
      <c r="H15" s="196" t="s">
        <v>29</v>
      </c>
      <c r="I15" s="197"/>
      <c r="J15" s="40"/>
      <c r="K15" s="25"/>
      <c r="L15" s="26"/>
      <c r="M15" s="1"/>
      <c r="N15" s="1"/>
      <c r="O15" s="1"/>
      <c r="P15" s="1"/>
      <c r="Q15" s="1"/>
      <c r="R15" s="1"/>
    </row>
    <row r="16" spans="1:18" ht="15" customHeight="1">
      <c r="A16" s="202" t="s">
        <v>3</v>
      </c>
      <c r="B16" s="204" t="s">
        <v>4</v>
      </c>
      <c r="C16" s="206" t="s">
        <v>5</v>
      </c>
      <c r="D16" s="17"/>
      <c r="E16" s="33"/>
      <c r="F16" s="34"/>
      <c r="G16" s="1"/>
      <c r="H16" s="198"/>
      <c r="I16" s="199"/>
      <c r="J16" s="17"/>
      <c r="K16" s="25"/>
      <c r="L16" s="26"/>
      <c r="M16" s="1"/>
      <c r="N16" s="1"/>
      <c r="O16" s="1"/>
      <c r="P16" s="1"/>
      <c r="Q16" s="1"/>
      <c r="R16" s="1"/>
    </row>
    <row r="17" spans="1:18" ht="15" customHeight="1">
      <c r="A17" s="203"/>
      <c r="B17" s="205"/>
      <c r="C17" s="207"/>
      <c r="D17" s="208"/>
      <c r="E17" s="33"/>
      <c r="F17" s="34"/>
      <c r="G17" s="1"/>
      <c r="H17" s="198"/>
      <c r="I17" s="199"/>
      <c r="J17" s="17"/>
      <c r="K17" s="25"/>
      <c r="L17" s="26"/>
      <c r="M17" s="1"/>
      <c r="N17" s="1"/>
      <c r="O17" s="1"/>
      <c r="P17" s="1"/>
      <c r="Q17" s="1"/>
      <c r="R17" s="1"/>
    </row>
    <row r="18" spans="1:18" ht="15" customHeight="1">
      <c r="A18" s="11" t="s">
        <v>13</v>
      </c>
      <c r="B18" s="18"/>
      <c r="C18" s="19"/>
      <c r="D18" s="209"/>
      <c r="E18" s="33"/>
      <c r="F18" s="34"/>
      <c r="G18" s="1"/>
      <c r="H18" s="198"/>
      <c r="I18" s="199"/>
      <c r="J18" s="17"/>
      <c r="K18" s="25"/>
      <c r="L18" s="26"/>
      <c r="M18" s="1"/>
      <c r="N18" s="1"/>
      <c r="O18" s="1"/>
      <c r="P18" s="1"/>
      <c r="Q18" s="1"/>
      <c r="R18" s="1"/>
    </row>
    <row r="19" spans="1:18" ht="15" customHeight="1">
      <c r="A19" s="11" t="s">
        <v>16</v>
      </c>
      <c r="B19" s="18"/>
      <c r="C19" s="19"/>
      <c r="D19" s="7"/>
      <c r="E19" s="33"/>
      <c r="F19" s="34"/>
      <c r="G19" s="1"/>
      <c r="H19" s="198"/>
      <c r="I19" s="199"/>
      <c r="J19" s="17"/>
      <c r="K19" s="25"/>
      <c r="L19" s="26"/>
      <c r="M19" s="1"/>
      <c r="N19" s="1"/>
      <c r="O19" s="1"/>
      <c r="P19" s="1"/>
      <c r="Q19" s="1"/>
      <c r="R19" s="1"/>
    </row>
    <row r="20" spans="1:18" ht="15" customHeight="1" thickBot="1">
      <c r="A20" s="11" t="s">
        <v>18</v>
      </c>
      <c r="B20" s="18"/>
      <c r="C20" s="19"/>
      <c r="D20" s="41"/>
      <c r="E20" s="48"/>
      <c r="F20" s="49"/>
      <c r="G20" s="1"/>
      <c r="H20" s="198"/>
      <c r="I20" s="199"/>
      <c r="J20" s="17"/>
      <c r="K20" s="25"/>
      <c r="L20" s="26"/>
      <c r="M20" s="1"/>
      <c r="N20" s="1"/>
      <c r="O20" s="1"/>
      <c r="P20" s="1"/>
      <c r="Q20" s="1"/>
      <c r="R20" s="1"/>
    </row>
    <row r="21" spans="1:18" ht="15" customHeight="1">
      <c r="A21" s="11" t="s">
        <v>21</v>
      </c>
      <c r="B21" s="18"/>
      <c r="C21" s="19"/>
      <c r="D21" s="42"/>
      <c r="E21" s="210"/>
      <c r="F21" s="211"/>
      <c r="G21" s="1"/>
      <c r="H21" s="198"/>
      <c r="I21" s="199"/>
      <c r="J21" s="17"/>
      <c r="K21" s="25"/>
      <c r="L21" s="26"/>
      <c r="M21" s="1"/>
      <c r="N21" s="1"/>
      <c r="O21" s="1"/>
      <c r="P21" s="1"/>
      <c r="Q21" s="1"/>
      <c r="R21" s="1"/>
    </row>
    <row r="22" spans="1:18" ht="15" customHeight="1">
      <c r="A22" s="11" t="s">
        <v>31</v>
      </c>
      <c r="B22" s="18"/>
      <c r="C22" s="19"/>
      <c r="D22" s="42"/>
      <c r="E22" s="212"/>
      <c r="F22" s="213"/>
      <c r="G22" s="1"/>
      <c r="H22" s="198"/>
      <c r="I22" s="199"/>
      <c r="J22" s="17"/>
      <c r="K22" s="25"/>
      <c r="L22" s="26"/>
      <c r="M22" s="1"/>
      <c r="N22" s="1"/>
      <c r="O22" s="1"/>
      <c r="P22" s="1"/>
      <c r="Q22" s="1"/>
      <c r="R22" s="1"/>
    </row>
    <row r="23" spans="1:18" ht="15" customHeight="1">
      <c r="A23" s="11" t="s">
        <v>32</v>
      </c>
      <c r="B23" s="18"/>
      <c r="C23" s="19"/>
      <c r="D23" s="42"/>
      <c r="E23" s="212"/>
      <c r="F23" s="213"/>
      <c r="G23" s="1"/>
      <c r="H23" s="198"/>
      <c r="I23" s="199"/>
      <c r="J23" s="17"/>
      <c r="K23" s="25"/>
      <c r="L23" s="26"/>
      <c r="M23" s="1"/>
      <c r="N23" s="1"/>
      <c r="O23" s="1"/>
      <c r="P23" s="1"/>
      <c r="Q23" s="1"/>
      <c r="R23" s="1"/>
    </row>
    <row r="24" spans="1:18" ht="15" customHeight="1">
      <c r="A24" s="11" t="s">
        <v>33</v>
      </c>
      <c r="B24" s="18"/>
      <c r="C24" s="19"/>
      <c r="D24" s="42"/>
      <c r="E24" s="212"/>
      <c r="F24" s="213"/>
      <c r="G24" s="1"/>
      <c r="H24" s="198"/>
      <c r="I24" s="199"/>
      <c r="J24" s="17"/>
      <c r="K24" s="25"/>
      <c r="L24" s="26"/>
      <c r="M24" s="1"/>
      <c r="N24" s="1"/>
      <c r="O24" s="1"/>
      <c r="P24" s="1"/>
      <c r="Q24" s="1"/>
      <c r="R24" s="1"/>
    </row>
    <row r="25" spans="1:18" ht="15" customHeight="1">
      <c r="A25" s="11" t="s">
        <v>34</v>
      </c>
      <c r="B25" s="18"/>
      <c r="C25" s="19"/>
      <c r="D25" s="42"/>
      <c r="E25" s="212"/>
      <c r="F25" s="213"/>
      <c r="G25" s="1"/>
      <c r="H25" s="198"/>
      <c r="I25" s="199"/>
      <c r="J25" s="7"/>
      <c r="K25" s="25"/>
      <c r="L25" s="26"/>
      <c r="M25" s="1"/>
      <c r="N25" s="1"/>
      <c r="O25" s="1"/>
      <c r="P25" s="1"/>
      <c r="Q25" s="1"/>
      <c r="R25" s="1"/>
    </row>
    <row r="26" spans="1:18" ht="15" customHeight="1">
      <c r="A26" s="11" t="s">
        <v>23</v>
      </c>
      <c r="B26" s="18"/>
      <c r="C26" s="19"/>
      <c r="D26" s="42"/>
      <c r="E26" s="212"/>
      <c r="F26" s="213"/>
      <c r="G26" s="1"/>
      <c r="H26" s="198"/>
      <c r="I26" s="199"/>
      <c r="J26" s="7"/>
      <c r="K26" s="25"/>
      <c r="L26" s="26"/>
      <c r="M26" s="1"/>
      <c r="N26" s="1"/>
      <c r="O26" s="1"/>
      <c r="P26" s="1"/>
      <c r="Q26" s="1"/>
      <c r="R26" s="1"/>
    </row>
    <row r="27" spans="1:18" ht="15" customHeight="1">
      <c r="A27" s="11" t="s">
        <v>35</v>
      </c>
      <c r="B27" s="18"/>
      <c r="C27" s="19"/>
      <c r="D27" s="42"/>
      <c r="E27" s="212"/>
      <c r="F27" s="213"/>
      <c r="G27" s="1"/>
      <c r="H27" s="198"/>
      <c r="I27" s="199"/>
      <c r="J27" s="7"/>
      <c r="K27" s="25"/>
      <c r="L27" s="26"/>
      <c r="M27" s="1"/>
      <c r="N27" s="1"/>
      <c r="O27" s="1"/>
      <c r="P27" s="1"/>
      <c r="Q27" s="1"/>
      <c r="R27" s="1"/>
    </row>
    <row r="28" spans="1:18" ht="15" customHeight="1">
      <c r="A28" s="11" t="s">
        <v>36</v>
      </c>
      <c r="B28" s="18"/>
      <c r="C28" s="19"/>
      <c r="D28" s="42"/>
      <c r="E28" s="212"/>
      <c r="F28" s="213"/>
      <c r="G28" s="1"/>
      <c r="H28" s="198"/>
      <c r="I28" s="199"/>
      <c r="J28" s="7"/>
      <c r="K28" s="25"/>
      <c r="L28" s="26"/>
      <c r="M28" s="1"/>
      <c r="N28" s="1"/>
      <c r="O28" s="1"/>
      <c r="P28" s="1"/>
      <c r="Q28" s="1"/>
      <c r="R28" s="1"/>
    </row>
    <row r="29" spans="1:18" ht="15" customHeight="1">
      <c r="A29" s="11" t="s">
        <v>37</v>
      </c>
      <c r="B29" s="18"/>
      <c r="C29" s="19"/>
      <c r="D29" s="42"/>
      <c r="E29" s="212"/>
      <c r="F29" s="213"/>
      <c r="G29" s="1"/>
      <c r="H29" s="198"/>
      <c r="I29" s="199"/>
      <c r="J29" s="7"/>
      <c r="K29" s="25"/>
      <c r="L29" s="26"/>
      <c r="M29" s="1"/>
      <c r="N29" s="1"/>
      <c r="O29" s="1"/>
      <c r="P29" s="1"/>
      <c r="Q29" s="1"/>
      <c r="R29" s="1"/>
    </row>
    <row r="30" spans="1:18" ht="15" customHeight="1">
      <c r="A30" s="11" t="s">
        <v>38</v>
      </c>
      <c r="B30" s="18"/>
      <c r="C30" s="19"/>
      <c r="D30" s="42"/>
      <c r="E30" s="212"/>
      <c r="F30" s="213"/>
      <c r="G30" s="1"/>
      <c r="H30" s="198"/>
      <c r="I30" s="199"/>
      <c r="J30" s="7"/>
      <c r="K30" s="25"/>
      <c r="L30" s="26"/>
      <c r="M30" s="1"/>
      <c r="N30" s="1"/>
      <c r="O30" s="1"/>
      <c r="P30" s="1"/>
      <c r="Q30" s="1"/>
      <c r="R30" s="1"/>
    </row>
    <row r="31" spans="1:18" ht="15" customHeight="1" thickBot="1">
      <c r="A31" s="30" t="s">
        <v>39</v>
      </c>
      <c r="B31" s="31"/>
      <c r="C31" s="32"/>
      <c r="D31" s="42"/>
      <c r="E31" s="214"/>
      <c r="F31" s="215"/>
      <c r="G31" s="1"/>
      <c r="H31" s="200"/>
      <c r="I31" s="201"/>
      <c r="J31" s="7"/>
      <c r="K31" s="43"/>
      <c r="L31" s="44"/>
      <c r="M31" s="1"/>
      <c r="N31" s="1"/>
      <c r="O31" s="1"/>
      <c r="P31" s="1"/>
      <c r="Q31" s="1"/>
      <c r="R31" s="1"/>
    </row>
    <row r="32" spans="1:18" ht="17.25" customHeight="1">
      <c r="A32" s="35"/>
      <c r="B32" s="20"/>
      <c r="C32" s="20"/>
      <c r="D32" s="1"/>
      <c r="E32" s="1"/>
      <c r="F32" s="1"/>
      <c r="G32" s="1"/>
      <c r="H32" s="20"/>
      <c r="I32" s="1"/>
      <c r="J32" s="1"/>
      <c r="K32" s="1"/>
      <c r="L32" s="20"/>
      <c r="M32" s="1"/>
      <c r="N32" s="1"/>
      <c r="O32" s="1"/>
      <c r="P32" s="1"/>
      <c r="Q32" s="1"/>
      <c r="R32" s="1"/>
    </row>
    <row r="33" spans="1:18" ht="14.25">
      <c r="A33" s="35"/>
      <c r="B33" s="20"/>
      <c r="C33" s="20"/>
      <c r="D33" s="1"/>
      <c r="E33" s="1"/>
      <c r="F33" s="1"/>
      <c r="G33" s="1"/>
      <c r="H33" s="20"/>
      <c r="I33" s="1"/>
      <c r="J33" s="7"/>
      <c r="K33" s="1"/>
      <c r="L33" s="20"/>
      <c r="M33" s="1"/>
      <c r="N33" s="1"/>
      <c r="O33" s="1"/>
      <c r="P33" s="1"/>
      <c r="Q33" s="1"/>
      <c r="R33" s="1"/>
    </row>
    <row r="34" spans="1:18" ht="14.25">
      <c r="A34" s="35"/>
      <c r="B34" s="20"/>
      <c r="C34" s="20"/>
      <c r="D34" s="1"/>
      <c r="E34" s="1"/>
      <c r="F34" s="1"/>
      <c r="G34" s="1"/>
      <c r="H34" s="20"/>
      <c r="I34" s="1"/>
      <c r="J34" s="1"/>
      <c r="K34" s="1"/>
      <c r="L34" s="20"/>
      <c r="M34" s="1"/>
      <c r="N34" s="1"/>
      <c r="O34" s="1"/>
      <c r="P34" s="1"/>
      <c r="Q34" s="1"/>
      <c r="R34" s="1"/>
    </row>
    <row r="35" spans="1:18" ht="14.25">
      <c r="A35" s="35"/>
      <c r="B35" s="20"/>
      <c r="C35" s="20"/>
      <c r="D35" s="1"/>
      <c r="E35" s="1"/>
      <c r="F35" s="1"/>
      <c r="G35" s="1"/>
      <c r="H35" s="20"/>
      <c r="I35" s="1"/>
      <c r="J35" s="1"/>
      <c r="K35" s="1"/>
      <c r="L35" s="20"/>
      <c r="M35" s="1"/>
      <c r="N35" s="1"/>
      <c r="O35" s="1"/>
      <c r="P35" s="1"/>
      <c r="Q35" s="1"/>
      <c r="R35" s="1"/>
    </row>
    <row r="36" spans="1:18" ht="14.25">
      <c r="A36" s="35"/>
      <c r="B36" s="20"/>
      <c r="C36" s="20"/>
      <c r="D36" s="1"/>
      <c r="E36" s="1"/>
      <c r="F36" s="1"/>
      <c r="G36" s="1"/>
      <c r="H36" s="20"/>
      <c r="I36" s="1"/>
      <c r="J36" s="1"/>
      <c r="K36" s="1"/>
      <c r="L36" s="20"/>
      <c r="M36" s="1"/>
      <c r="N36" s="1"/>
      <c r="O36" s="1"/>
      <c r="P36" s="1"/>
      <c r="Q36" s="1"/>
      <c r="R36" s="1"/>
    </row>
    <row r="37" spans="1:18" ht="14.25">
      <c r="A37" s="35"/>
      <c r="B37" s="20"/>
      <c r="C37" s="20"/>
      <c r="D37" s="1"/>
      <c r="E37" s="1"/>
      <c r="F37" s="1"/>
      <c r="G37" s="1"/>
      <c r="H37" s="20"/>
      <c r="I37" s="1"/>
      <c r="J37" s="1"/>
      <c r="K37" s="1"/>
      <c r="L37" s="20"/>
      <c r="M37" s="1"/>
      <c r="N37" s="1"/>
      <c r="O37" s="1"/>
      <c r="P37" s="1"/>
      <c r="Q37" s="1"/>
      <c r="R37" s="1"/>
    </row>
    <row r="38" spans="1:18" ht="14.25">
      <c r="A38" s="35"/>
      <c r="B38" s="20"/>
      <c r="C38" s="20"/>
      <c r="D38" s="1"/>
      <c r="E38" s="1"/>
      <c r="F38" s="1"/>
      <c r="G38" s="1"/>
      <c r="H38" s="20"/>
      <c r="I38" s="1"/>
      <c r="J38" s="1"/>
      <c r="K38" s="1"/>
      <c r="L38" s="20"/>
      <c r="M38" s="1"/>
      <c r="N38" s="1"/>
      <c r="O38" s="1"/>
      <c r="P38" s="1"/>
      <c r="Q38" s="1"/>
      <c r="R38" s="1"/>
    </row>
    <row r="39" spans="1:18" ht="14.25">
      <c r="A39" s="35"/>
      <c r="B39" s="20"/>
      <c r="C39" s="20"/>
      <c r="D39" s="1"/>
      <c r="E39" s="1"/>
      <c r="F39" s="1"/>
      <c r="G39" s="1"/>
      <c r="H39" s="20"/>
      <c r="I39" s="1"/>
      <c r="J39" s="1"/>
      <c r="K39" s="1"/>
      <c r="L39" s="20"/>
      <c r="M39" s="1"/>
      <c r="N39" s="1"/>
      <c r="O39" s="1"/>
      <c r="P39" s="1"/>
      <c r="Q39" s="1"/>
      <c r="R39" s="1"/>
    </row>
    <row r="40" spans="1:18" ht="14.25">
      <c r="A40" s="35"/>
      <c r="B40" s="20"/>
      <c r="C40" s="20"/>
      <c r="D40" s="1"/>
      <c r="E40" s="1"/>
      <c r="F40" s="1"/>
      <c r="G40" s="1"/>
      <c r="H40" s="20"/>
      <c r="I40" s="1"/>
      <c r="J40" s="1"/>
      <c r="K40" s="1"/>
      <c r="L40" s="20"/>
      <c r="M40" s="1"/>
      <c r="N40" s="1"/>
      <c r="O40" s="1"/>
      <c r="P40" s="1"/>
      <c r="Q40" s="1"/>
      <c r="R40" s="1"/>
    </row>
    <row r="41" spans="1:18" ht="14.25">
      <c r="A41" s="35"/>
      <c r="B41" s="20"/>
      <c r="C41" s="20"/>
      <c r="D41" s="1"/>
      <c r="E41" s="1"/>
      <c r="F41" s="1"/>
      <c r="G41" s="1"/>
      <c r="H41" s="20"/>
      <c r="I41" s="1"/>
      <c r="J41" s="1"/>
      <c r="K41" s="1"/>
      <c r="L41" s="20"/>
      <c r="M41" s="1"/>
      <c r="N41" s="1"/>
      <c r="O41" s="1"/>
      <c r="P41" s="1"/>
      <c r="Q41" s="1"/>
      <c r="R41" s="1"/>
    </row>
    <row r="42" spans="1:18" ht="14.25">
      <c r="A42" s="35"/>
      <c r="B42" s="20"/>
      <c r="C42" s="20"/>
      <c r="D42" s="1"/>
      <c r="E42" s="1"/>
      <c r="F42" s="1"/>
      <c r="G42" s="1"/>
      <c r="H42" s="20"/>
      <c r="I42" s="1"/>
      <c r="J42" s="1"/>
      <c r="K42" s="1"/>
      <c r="L42" s="20"/>
      <c r="M42" s="1"/>
      <c r="N42" s="1"/>
      <c r="O42" s="1"/>
      <c r="P42" s="1"/>
      <c r="Q42" s="1"/>
      <c r="R42" s="1"/>
    </row>
    <row r="43" spans="1:18" ht="14.25">
      <c r="A43" s="35"/>
      <c r="B43" s="20"/>
      <c r="C43" s="20"/>
      <c r="D43" s="1"/>
      <c r="E43" s="1"/>
      <c r="F43" s="1"/>
      <c r="G43" s="1"/>
      <c r="H43" s="20"/>
      <c r="I43" s="1"/>
      <c r="J43" s="1"/>
      <c r="K43" s="1"/>
      <c r="L43" s="20"/>
      <c r="M43" s="1"/>
      <c r="N43" s="1"/>
      <c r="O43" s="1"/>
      <c r="P43" s="1"/>
      <c r="Q43" s="1"/>
      <c r="R43" s="1"/>
    </row>
    <row r="44" spans="1:18" ht="14.25">
      <c r="A44" s="35"/>
      <c r="B44" s="20"/>
      <c r="C44" s="20"/>
      <c r="D44" s="1"/>
      <c r="E44" s="1"/>
      <c r="F44" s="1"/>
      <c r="G44" s="1"/>
      <c r="H44" s="20"/>
      <c r="I44" s="1"/>
      <c r="J44" s="1"/>
      <c r="K44" s="1"/>
      <c r="L44" s="20"/>
      <c r="M44" s="1"/>
      <c r="N44" s="1"/>
      <c r="O44" s="1"/>
      <c r="P44" s="1"/>
      <c r="Q44" s="1"/>
      <c r="R44" s="1"/>
    </row>
    <row r="45" spans="1:18" ht="14.25">
      <c r="A45" s="35"/>
      <c r="B45" s="20"/>
      <c r="C45" s="20"/>
      <c r="D45" s="1"/>
      <c r="E45" s="1"/>
      <c r="F45" s="1"/>
      <c r="G45" s="1"/>
      <c r="H45" s="20"/>
      <c r="I45" s="1"/>
      <c r="J45" s="1"/>
      <c r="K45" s="1"/>
      <c r="L45" s="20"/>
      <c r="M45" s="1"/>
      <c r="N45" s="1"/>
      <c r="O45" s="1"/>
      <c r="P45" s="1"/>
      <c r="Q45" s="1"/>
      <c r="R45" s="1"/>
    </row>
    <row r="46" spans="1:18" ht="14.25">
      <c r="A46" s="35"/>
      <c r="B46" s="20"/>
      <c r="C46" s="20"/>
      <c r="D46" s="1"/>
      <c r="E46" s="1"/>
      <c r="F46" s="1"/>
      <c r="G46" s="1"/>
      <c r="H46" s="20"/>
      <c r="I46" s="1"/>
      <c r="J46" s="1"/>
      <c r="K46" s="1"/>
      <c r="L46" s="20"/>
      <c r="M46" s="1"/>
      <c r="N46" s="1"/>
      <c r="O46" s="1"/>
      <c r="P46" s="1"/>
      <c r="Q46" s="1"/>
      <c r="R46" s="1"/>
    </row>
    <row r="47" spans="1:18" ht="14.25">
      <c r="A47" s="35"/>
      <c r="B47" s="20"/>
      <c r="C47" s="20"/>
      <c r="D47" s="1"/>
      <c r="E47" s="1"/>
      <c r="F47" s="1"/>
      <c r="G47" s="1"/>
      <c r="H47" s="20"/>
      <c r="I47" s="1"/>
      <c r="J47" s="1"/>
      <c r="K47" s="1"/>
      <c r="L47" s="20"/>
      <c r="M47" s="1"/>
      <c r="N47" s="1"/>
      <c r="O47" s="1"/>
      <c r="P47" s="1"/>
      <c r="Q47" s="1"/>
      <c r="R47" s="1"/>
    </row>
    <row r="48" spans="1:18" ht="14.25">
      <c r="A48" s="35"/>
      <c r="B48" s="20"/>
      <c r="C48" s="20"/>
      <c r="D48" s="1"/>
      <c r="E48" s="1"/>
      <c r="F48" s="1"/>
      <c r="G48" s="1"/>
      <c r="H48" s="20"/>
      <c r="I48" s="1"/>
      <c r="J48" s="1"/>
      <c r="K48" s="1"/>
      <c r="L48" s="20"/>
      <c r="M48" s="1"/>
      <c r="N48" s="1"/>
      <c r="O48" s="1"/>
      <c r="P48" s="1"/>
      <c r="Q48" s="1"/>
      <c r="R48" s="1"/>
    </row>
    <row r="49" spans="1:18" ht="14.25">
      <c r="A49" s="35"/>
      <c r="B49" s="20"/>
      <c r="C49" s="20"/>
      <c r="D49" s="1"/>
      <c r="E49" s="1"/>
      <c r="F49" s="1"/>
      <c r="G49" s="1"/>
      <c r="H49" s="20"/>
      <c r="I49" s="1"/>
      <c r="J49" s="1"/>
      <c r="K49" s="1"/>
      <c r="L49" s="20"/>
      <c r="M49" s="1"/>
      <c r="N49" s="1"/>
      <c r="O49" s="1"/>
      <c r="P49" s="1"/>
      <c r="Q49" s="1"/>
      <c r="R49" s="1"/>
    </row>
    <row r="50" spans="1:18" ht="14.25">
      <c r="A50" s="35"/>
      <c r="B50" s="20"/>
      <c r="C50" s="20"/>
      <c r="D50" s="1"/>
      <c r="E50" s="1"/>
      <c r="F50" s="1"/>
      <c r="G50" s="1"/>
      <c r="H50" s="20"/>
      <c r="I50" s="1"/>
      <c r="J50" s="1"/>
      <c r="K50" s="1"/>
      <c r="L50" s="20"/>
      <c r="M50" s="1"/>
      <c r="N50" s="1"/>
      <c r="O50" s="1"/>
      <c r="P50" s="1"/>
      <c r="Q50" s="1"/>
      <c r="R50" s="1"/>
    </row>
    <row r="51" spans="1:18" ht="14.25">
      <c r="A51" s="35"/>
      <c r="B51" s="20"/>
      <c r="C51" s="20"/>
      <c r="D51" s="1"/>
      <c r="E51" s="1"/>
      <c r="F51" s="1"/>
      <c r="G51" s="1"/>
      <c r="H51" s="20"/>
      <c r="I51" s="1"/>
      <c r="J51" s="1"/>
      <c r="K51" s="1"/>
      <c r="L51" s="20"/>
      <c r="M51" s="1"/>
      <c r="N51" s="1"/>
      <c r="O51" s="1"/>
      <c r="P51" s="1"/>
      <c r="Q51" s="1"/>
      <c r="R51" s="1"/>
    </row>
    <row r="52" spans="1:18" ht="14.25">
      <c r="A52" s="35"/>
      <c r="B52" s="20"/>
      <c r="C52" s="20"/>
      <c r="D52" s="1"/>
      <c r="E52" s="1"/>
      <c r="F52" s="1"/>
      <c r="G52" s="1"/>
      <c r="H52" s="20"/>
      <c r="I52" s="1"/>
      <c r="J52" s="1"/>
      <c r="K52" s="1"/>
      <c r="L52" s="20"/>
      <c r="M52" s="1"/>
      <c r="N52" s="1"/>
      <c r="O52" s="1"/>
      <c r="P52" s="1"/>
      <c r="Q52" s="1"/>
      <c r="R52" s="1"/>
    </row>
    <row r="53" spans="1:18" ht="14.25">
      <c r="A53" s="35"/>
      <c r="B53" s="20"/>
      <c r="C53" s="20"/>
      <c r="D53" s="1"/>
      <c r="E53" s="1"/>
      <c r="F53" s="1"/>
      <c r="G53" s="1"/>
      <c r="H53" s="20"/>
      <c r="I53" s="1"/>
      <c r="J53" s="1"/>
      <c r="K53" s="1"/>
      <c r="L53" s="20"/>
      <c r="M53" s="1"/>
      <c r="N53" s="1"/>
      <c r="O53" s="1"/>
      <c r="P53" s="1"/>
      <c r="Q53" s="1"/>
      <c r="R53" s="1"/>
    </row>
    <row r="54" spans="1:13" ht="14.25">
      <c r="A54" s="35"/>
      <c r="B54" s="20"/>
      <c r="C54" s="20"/>
      <c r="D54" s="1"/>
      <c r="E54" s="1"/>
      <c r="F54" s="1"/>
      <c r="G54" s="1"/>
      <c r="H54" s="20"/>
      <c r="I54" s="1"/>
      <c r="J54" s="1"/>
      <c r="K54" s="1"/>
      <c r="L54" s="20"/>
      <c r="M54" s="1"/>
    </row>
  </sheetData>
  <sheetProtection password="ECCE" sheet="1" objects="1" scenarios="1"/>
  <mergeCells count="15">
    <mergeCell ref="H14:I14"/>
    <mergeCell ref="H15:I31"/>
    <mergeCell ref="A16:A17"/>
    <mergeCell ref="B16:B17"/>
    <mergeCell ref="C16:C17"/>
    <mergeCell ref="D17:D18"/>
    <mergeCell ref="E21:F31"/>
    <mergeCell ref="A1:L1"/>
    <mergeCell ref="E2:L2"/>
    <mergeCell ref="A3:A4"/>
    <mergeCell ref="B3:B4"/>
    <mergeCell ref="C3:C4"/>
    <mergeCell ref="E3:F3"/>
    <mergeCell ref="H3:I3"/>
    <mergeCell ref="K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aa6305</cp:lastModifiedBy>
  <cp:lastPrinted>2012-04-14T12:59:30Z</cp:lastPrinted>
  <dcterms:created xsi:type="dcterms:W3CDTF">2009-09-24T07:17:06Z</dcterms:created>
  <dcterms:modified xsi:type="dcterms:W3CDTF">2019-05-21T04:40:41Z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